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8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9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10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drawings/drawing11.xml" ContentType="application/vnd.openxmlformats-officedocument.drawing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drawings/drawing12.xml" ContentType="application/vnd.openxmlformats-officedocument.drawing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drawings/drawing13.xml" ContentType="application/vnd.openxmlformats-officedocument.drawing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drawings/drawing14.xml" ContentType="application/vnd.openxmlformats-officedocument.drawing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drawings/drawing15.xml" ContentType="application/vnd.openxmlformats-officedocument.drawing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drawings/drawing16.xml" ContentType="application/vnd.openxmlformats-officedocument.drawing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126"/>
  <workbookPr/>
  <mc:AlternateContent xmlns:mc="http://schemas.openxmlformats.org/markup-compatibility/2006">
    <mc:Choice Requires="x15">
      <x15ac:absPath xmlns:x15ac="http://schemas.microsoft.com/office/spreadsheetml/2010/11/ac" url="C:\Users\jonesa\Desktop\FY19Q3\Website\"/>
    </mc:Choice>
  </mc:AlternateContent>
  <xr:revisionPtr revIDLastSave="0" documentId="13_ncr:1_{F9D07311-545A-412A-97E9-8197A409885E}" xr6:coauthVersionLast="40" xr6:coauthVersionMax="40" xr10:uidLastSave="{00000000-0000-0000-0000-000000000000}"/>
  <bookViews>
    <workbookView xWindow="390" yWindow="135" windowWidth="16260" windowHeight="5835" activeTab="1" xr2:uid="{00000000-000D-0000-FFFF-FFFF00000000}"/>
  </bookViews>
  <sheets>
    <sheet name="FY19Q4 (template)" sheetId="18" r:id="rId1"/>
    <sheet name="FY19Q3" sheetId="17" r:id="rId2"/>
    <sheet name="FY19Q2" sheetId="16" r:id="rId3"/>
    <sheet name="FY19Q1" sheetId="15" r:id="rId4"/>
    <sheet name="4th Qtr FY18" sheetId="14" r:id="rId5"/>
    <sheet name="3rd Qtr FY18" sheetId="13" r:id="rId6"/>
    <sheet name="2nd Qtr FY18 " sheetId="12" r:id="rId7"/>
    <sheet name="1st Qtr FY18" sheetId="11" r:id="rId8"/>
    <sheet name="4th Qtr FY17" sheetId="10" r:id="rId9"/>
    <sheet name="3rd Qtr FY17" sheetId="8" r:id="rId10"/>
    <sheet name="2nd Qtr FY17" sheetId="9" r:id="rId11"/>
    <sheet name="1st Qtr FY17" sheetId="7" r:id="rId12"/>
    <sheet name="4th Qtr FY16" sheetId="6" r:id="rId13"/>
    <sheet name="3rd Qtr FY16" sheetId="5" r:id="rId14"/>
    <sheet name="1st Qtr FY16" sheetId="4" r:id="rId15"/>
    <sheet name="FY 15 2nd Qtr" sheetId="1" r:id="rId1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15" i="17" l="1"/>
  <c r="R14" i="17"/>
  <c r="R13" i="17"/>
  <c r="R12" i="17"/>
  <c r="R11" i="17"/>
  <c r="E38" i="18"/>
  <c r="E37" i="18"/>
  <c r="E36" i="18"/>
  <c r="E35" i="18"/>
  <c r="E32" i="18"/>
  <c r="E29" i="18"/>
  <c r="E28" i="18"/>
  <c r="E27" i="18"/>
  <c r="E24" i="18"/>
  <c r="E21" i="18"/>
  <c r="E10" i="18"/>
  <c r="E8" i="18"/>
  <c r="E7" i="18"/>
  <c r="E6" i="18"/>
  <c r="E5" i="18"/>
  <c r="E4" i="18"/>
  <c r="E3" i="18"/>
  <c r="R14" i="16" l="1"/>
  <c r="R13" i="16"/>
  <c r="R12" i="16"/>
  <c r="R11" i="16"/>
  <c r="R10" i="16"/>
  <c r="E38" i="17"/>
  <c r="E37" i="17"/>
  <c r="E36" i="17"/>
  <c r="E35" i="17"/>
  <c r="E32" i="17"/>
  <c r="E29" i="17"/>
  <c r="E28" i="17"/>
  <c r="E27" i="17"/>
  <c r="E24" i="17"/>
  <c r="E21" i="17"/>
  <c r="E10" i="17"/>
  <c r="E8" i="17"/>
  <c r="E7" i="17"/>
  <c r="E6" i="17"/>
  <c r="E5" i="17"/>
  <c r="E4" i="17"/>
  <c r="E3" i="17"/>
  <c r="E38" i="16" l="1"/>
  <c r="E37" i="16"/>
  <c r="E36" i="16"/>
  <c r="E35" i="16"/>
  <c r="E32" i="16"/>
  <c r="E29" i="16"/>
  <c r="E28" i="16"/>
  <c r="E27" i="16"/>
  <c r="E24" i="16"/>
  <c r="E21" i="16"/>
  <c r="E10" i="16"/>
  <c r="E8" i="16"/>
  <c r="E7" i="16"/>
  <c r="E6" i="16"/>
  <c r="E5" i="16"/>
  <c r="E4" i="16"/>
  <c r="E3" i="16"/>
  <c r="E38" i="15" l="1"/>
  <c r="E37" i="15"/>
  <c r="E36" i="15"/>
  <c r="E35" i="15"/>
  <c r="E32" i="15"/>
  <c r="E29" i="15"/>
  <c r="E28" i="15"/>
  <c r="E27" i="15"/>
  <c r="E24" i="15"/>
  <c r="E21" i="15"/>
  <c r="E10" i="15"/>
  <c r="E8" i="15"/>
  <c r="E7" i="15"/>
  <c r="E6" i="15"/>
  <c r="E5" i="15"/>
  <c r="E4" i="15"/>
  <c r="E3" i="15"/>
  <c r="E38" i="14" l="1"/>
  <c r="E37" i="14"/>
  <c r="E36" i="14"/>
  <c r="E35" i="14"/>
  <c r="E32" i="14"/>
  <c r="E29" i="14"/>
  <c r="E28" i="14"/>
  <c r="E27" i="14"/>
  <c r="E24" i="14"/>
  <c r="E21" i="14"/>
  <c r="E10" i="14"/>
  <c r="E8" i="14"/>
  <c r="E7" i="14"/>
  <c r="E6" i="14"/>
  <c r="E5" i="14"/>
  <c r="E4" i="14"/>
  <c r="E3" i="14"/>
  <c r="E22" i="12" l="1"/>
  <c r="E38" i="13" l="1"/>
  <c r="E37" i="13"/>
  <c r="E36" i="13"/>
  <c r="E35" i="13"/>
  <c r="E32" i="13"/>
  <c r="E29" i="13"/>
  <c r="E28" i="13"/>
  <c r="E27" i="13"/>
  <c r="E24" i="13"/>
  <c r="E21" i="13"/>
  <c r="E10" i="13"/>
  <c r="E8" i="13"/>
  <c r="E7" i="13"/>
  <c r="E6" i="13"/>
  <c r="E5" i="13"/>
  <c r="E4" i="13"/>
  <c r="E3" i="13"/>
  <c r="E38" i="12" l="1"/>
  <c r="E37" i="12"/>
  <c r="E36" i="12"/>
  <c r="E35" i="12"/>
  <c r="E32" i="12"/>
  <c r="E29" i="12"/>
  <c r="E28" i="12"/>
  <c r="E27" i="12"/>
  <c r="E24" i="12"/>
  <c r="E21" i="12"/>
  <c r="E10" i="12"/>
  <c r="E8" i="12"/>
  <c r="E7" i="12"/>
  <c r="E6" i="12"/>
  <c r="E5" i="12"/>
  <c r="E4" i="12"/>
  <c r="E3" i="12"/>
  <c r="E38" i="10" l="1"/>
  <c r="E37" i="10"/>
  <c r="E36" i="10"/>
  <c r="E35" i="10"/>
  <c r="E32" i="10"/>
  <c r="E29" i="10"/>
  <c r="E28" i="10"/>
  <c r="E27" i="10"/>
  <c r="E24" i="10"/>
  <c r="E21" i="10"/>
  <c r="E10" i="10"/>
  <c r="E8" i="10"/>
  <c r="E7" i="10"/>
  <c r="E6" i="10"/>
  <c r="E5" i="10"/>
  <c r="E4" i="10"/>
  <c r="E3" i="10"/>
  <c r="E38" i="11" l="1"/>
  <c r="E37" i="11"/>
  <c r="E36" i="11"/>
  <c r="E35" i="11"/>
  <c r="E32" i="11"/>
  <c r="E29" i="11"/>
  <c r="E28" i="11"/>
  <c r="E27" i="11"/>
  <c r="E24" i="11"/>
  <c r="E21" i="11"/>
  <c r="E10" i="11"/>
  <c r="E8" i="11"/>
  <c r="E7" i="11"/>
  <c r="E6" i="11"/>
  <c r="E5" i="11"/>
  <c r="E4" i="11"/>
  <c r="E3" i="11"/>
  <c r="E38" i="9" l="1"/>
  <c r="E37" i="9"/>
  <c r="E36" i="9"/>
  <c r="E35" i="9"/>
  <c r="E32" i="9"/>
  <c r="E29" i="9"/>
  <c r="E28" i="9"/>
  <c r="E27" i="9"/>
  <c r="E24" i="9"/>
  <c r="E21" i="9"/>
  <c r="E10" i="9"/>
  <c r="E8" i="9"/>
  <c r="E7" i="9"/>
  <c r="E6" i="9"/>
  <c r="E5" i="9"/>
  <c r="E4" i="9"/>
  <c r="E3" i="9"/>
  <c r="E38" i="8" l="1"/>
  <c r="E37" i="8"/>
  <c r="E36" i="8"/>
  <c r="E35" i="8"/>
  <c r="E32" i="8"/>
  <c r="E29" i="8"/>
  <c r="E28" i="8"/>
  <c r="E27" i="8"/>
  <c r="E24" i="8"/>
  <c r="E21" i="8"/>
  <c r="E10" i="8"/>
  <c r="E8" i="8"/>
  <c r="E7" i="8"/>
  <c r="E6" i="8"/>
  <c r="E5" i="8"/>
  <c r="E4" i="8"/>
  <c r="E3" i="8"/>
  <c r="E38" i="7" l="1"/>
  <c r="E37" i="7"/>
  <c r="E36" i="7"/>
  <c r="E35" i="7"/>
  <c r="E32" i="7"/>
  <c r="E29" i="7"/>
  <c r="E28" i="7"/>
  <c r="E27" i="7"/>
  <c r="E24" i="7"/>
  <c r="E21" i="7"/>
  <c r="E8" i="7"/>
  <c r="E10" i="7"/>
  <c r="E7" i="7"/>
  <c r="E6" i="7"/>
  <c r="E5" i="7"/>
  <c r="E4" i="7"/>
  <c r="E3" i="7"/>
  <c r="E44" i="6" l="1"/>
  <c r="E43" i="6"/>
  <c r="E42" i="6"/>
  <c r="E41" i="6"/>
  <c r="E40" i="6"/>
  <c r="E37" i="6"/>
  <c r="E34" i="6"/>
  <c r="E33" i="6"/>
  <c r="E32" i="6"/>
  <c r="E30" i="6"/>
  <c r="E27" i="6"/>
  <c r="E23" i="6"/>
  <c r="E22" i="6"/>
  <c r="H11" i="6"/>
  <c r="E7" i="6"/>
  <c r="H6" i="6"/>
  <c r="G6" i="6"/>
  <c r="E6" i="6"/>
  <c r="E5" i="6"/>
  <c r="E4" i="6"/>
  <c r="E3" i="6"/>
  <c r="H11" i="5" l="1"/>
  <c r="H6" i="5" l="1"/>
  <c r="G6" i="5"/>
  <c r="E44" i="5"/>
  <c r="E27" i="5"/>
  <c r="E43" i="5"/>
  <c r="E42" i="5"/>
  <c r="E41" i="5"/>
  <c r="E40" i="5"/>
  <c r="E37" i="5"/>
  <c r="E34" i="5"/>
  <c r="E33" i="5"/>
  <c r="E32" i="5"/>
  <c r="E30" i="5"/>
  <c r="E23" i="5"/>
  <c r="E22" i="5"/>
  <c r="E7" i="5"/>
  <c r="E6" i="5"/>
  <c r="E5" i="5"/>
  <c r="E4" i="5"/>
  <c r="E3" i="5"/>
  <c r="E27" i="4" l="1"/>
  <c r="E28" i="4" l="1"/>
  <c r="E43" i="4" l="1"/>
  <c r="E42" i="4"/>
  <c r="E41" i="4"/>
  <c r="E40" i="4"/>
  <c r="E37" i="4"/>
  <c r="E34" i="4"/>
  <c r="E33" i="4"/>
  <c r="E32" i="4"/>
  <c r="E30" i="4"/>
  <c r="E23" i="4"/>
  <c r="E22" i="4"/>
  <c r="E7" i="4"/>
  <c r="E6" i="4"/>
  <c r="E5" i="4"/>
  <c r="E4" i="4"/>
  <c r="E3" i="4"/>
  <c r="E7" i="1" l="1"/>
  <c r="E34" i="1"/>
  <c r="E33" i="1"/>
  <c r="E32" i="1"/>
  <c r="E30" i="1"/>
  <c r="E23" i="1"/>
  <c r="E6" i="1"/>
  <c r="E5" i="1"/>
  <c r="E22" i="1"/>
  <c r="E28" i="1"/>
  <c r="E37" i="1"/>
  <c r="E43" i="1"/>
  <c r="E42" i="1"/>
  <c r="E41" i="1"/>
  <c r="E40" i="1"/>
  <c r="E4" i="1"/>
  <c r="E3" i="1"/>
</calcChain>
</file>

<file path=xl/sharedStrings.xml><?xml version="1.0" encoding="utf-8"?>
<sst xmlns="http://schemas.openxmlformats.org/spreadsheetml/2006/main" count="2211" uniqueCount="237">
  <si>
    <t>illinoiseitraining.org</t>
  </si>
  <si>
    <t>eitp.education.illinois.edu</t>
  </si>
  <si>
    <t>Total or Average</t>
  </si>
  <si>
    <t>Audience Overview</t>
  </si>
  <si>
    <t>Google Analytics Data</t>
  </si>
  <si>
    <t>Behavior</t>
  </si>
  <si>
    <t>Acquisitions</t>
  </si>
  <si>
    <t>Most viewed pages #1</t>
  </si>
  <si>
    <t>#2</t>
  </si>
  <si>
    <t>#3</t>
  </si>
  <si>
    <t>#4</t>
  </si>
  <si>
    <t>#5</t>
  </si>
  <si>
    <t xml:space="preserve">   Direct (typed in name)</t>
  </si>
  <si>
    <t xml:space="preserve">   Referrals (linked to us)</t>
  </si>
  <si>
    <t xml:space="preserve">   Social media (linked to us)</t>
  </si>
  <si>
    <t xml:space="preserve">   Organic Search (search engine)</t>
  </si>
  <si>
    <t>Bounce Rate</t>
  </si>
  <si>
    <t>Pages per session</t>
  </si>
  <si>
    <t>Average Session Duration</t>
  </si>
  <si>
    <t>2 min. 54 sec.</t>
  </si>
  <si>
    <t>Channels</t>
  </si>
  <si>
    <t>Number of sessions</t>
  </si>
  <si>
    <t>Users</t>
  </si>
  <si>
    <t>Pageviews</t>
  </si>
  <si>
    <t>New Visitor %</t>
  </si>
  <si>
    <t>Returning Visitor %</t>
  </si>
  <si>
    <t>Internet Explorer</t>
  </si>
  <si>
    <t>Browser #1</t>
  </si>
  <si>
    <t>Browser #2</t>
  </si>
  <si>
    <t>Safari</t>
  </si>
  <si>
    <t>#1</t>
  </si>
  <si>
    <t>CreativeServices.illinois.edu</t>
  </si>
  <si>
    <t>Twitter</t>
  </si>
  <si>
    <t>Engagement</t>
  </si>
  <si>
    <t>Session Duration #1 length of time</t>
  </si>
  <si>
    <t>0-10 seconds</t>
  </si>
  <si>
    <t>No. session with that duration</t>
  </si>
  <si>
    <t>Illinois</t>
  </si>
  <si>
    <t>Missouri</t>
  </si>
  <si>
    <t>Indiana</t>
  </si>
  <si>
    <t>Location: Top 3 states (#1)</t>
  </si>
  <si>
    <t>Location: Top 5 cities (#1)</t>
  </si>
  <si>
    <t>eiclearinghouse.org</t>
  </si>
  <si>
    <t>eitam.org</t>
  </si>
  <si>
    <t>eic.erc.uiuc.edu</t>
  </si>
  <si>
    <t>Top Operating System</t>
  </si>
  <si>
    <t>Windows</t>
  </si>
  <si>
    <t>Home page</t>
  </si>
  <si>
    <t>New to EI</t>
  </si>
  <si>
    <t>Resources</t>
  </si>
  <si>
    <t>FAQ</t>
  </si>
  <si>
    <t>Index (Home Page)</t>
  </si>
  <si>
    <t>Chrome</t>
  </si>
  <si>
    <t>Number of Sessions</t>
  </si>
  <si>
    <t>Texas</t>
  </si>
  <si>
    <t>California</t>
  </si>
  <si>
    <t>Chicago</t>
  </si>
  <si>
    <t>Champaign</t>
  </si>
  <si>
    <t>Springfield</t>
  </si>
  <si>
    <t>Naperville</t>
  </si>
  <si>
    <t>Macomb</t>
  </si>
  <si>
    <t>Facebook</t>
  </si>
  <si>
    <t>-</t>
  </si>
  <si>
    <t>Twitter (tie)</t>
  </si>
  <si>
    <t>Pinterest (tie)</t>
  </si>
  <si>
    <t>wiu.edu</t>
  </si>
  <si>
    <t>ilgateways.com</t>
  </si>
  <si>
    <t>dhs.state.il.us</t>
  </si>
  <si>
    <t>ishail.org</t>
  </si>
  <si>
    <t>Social Media - Top 3 linking to us</t>
  </si>
  <si>
    <t>Referrals - Top 5 linking to us</t>
  </si>
  <si>
    <t>5 min. 10 sec.</t>
  </si>
  <si>
    <t>Welcome (home page)</t>
  </si>
  <si>
    <t>Training Calendar: Search</t>
  </si>
  <si>
    <t>Training Calendar: Edit Request</t>
  </si>
  <si>
    <t>Login</t>
  </si>
  <si>
    <t>Training Calendar:  Search Requests</t>
  </si>
  <si>
    <t>Device used per session (%)</t>
  </si>
  <si>
    <t xml:space="preserve">   Desktop</t>
  </si>
  <si>
    <t xml:space="preserve">   Mobile</t>
  </si>
  <si>
    <t xml:space="preserve">   Tablet</t>
  </si>
  <si>
    <t xml:space="preserve">   Percentage using top OS</t>
  </si>
  <si>
    <t xml:space="preserve">   Percentage using top browser #1</t>
  </si>
  <si>
    <t xml:space="preserve">   Percentage using top browser #2</t>
  </si>
  <si>
    <t>Waukegan</t>
  </si>
  <si>
    <t>Effingham</t>
  </si>
  <si>
    <t>total</t>
  </si>
  <si>
    <t>average</t>
  </si>
  <si>
    <t>Chrome and IE</t>
  </si>
  <si>
    <t>na</t>
  </si>
  <si>
    <t>4 min. 2 sec</t>
  </si>
  <si>
    <t>Arlington Heights</t>
  </si>
  <si>
    <t>Pinterest</t>
  </si>
  <si>
    <t>About</t>
  </si>
  <si>
    <t>Desktop</t>
  </si>
  <si>
    <t>Homepage</t>
  </si>
  <si>
    <t>#of sessions</t>
  </si>
  <si>
    <t>eic.crc.uiuc.edu</t>
  </si>
  <si>
    <t xml:space="preserve">   Sessions using top browser #1</t>
  </si>
  <si>
    <t xml:space="preserve">   Sessions using top browser #2</t>
  </si>
  <si>
    <t>Training Calendar</t>
  </si>
  <si>
    <t>sitemail.siteprotect.com</t>
  </si>
  <si>
    <t>New site</t>
  </si>
  <si>
    <t>m.facebook.com</t>
  </si>
  <si>
    <t>Washington</t>
  </si>
  <si>
    <t>2 min. 11 sec.</t>
  </si>
  <si>
    <t>Audience Behavior</t>
  </si>
  <si>
    <t>Credit Review</t>
  </si>
  <si>
    <t>Top Device Used (# sessions)</t>
  </si>
  <si>
    <t>bing.com</t>
  </si>
  <si>
    <t>Lansing</t>
  </si>
  <si>
    <t>54 sec</t>
  </si>
  <si>
    <t>Our sites</t>
  </si>
  <si>
    <t>1 min. 32 sec</t>
  </si>
  <si>
    <t>Audience - Behavior - Engagement</t>
  </si>
  <si>
    <t>old site</t>
  </si>
  <si>
    <t xml:space="preserve">   Email</t>
  </si>
  <si>
    <t>surveymonkey.com</t>
  </si>
  <si>
    <t>Peoria</t>
  </si>
  <si>
    <t>5 min. 40 sec</t>
  </si>
  <si>
    <t>11142 (55.39%)</t>
  </si>
  <si>
    <t>263 (1.31%)</t>
  </si>
  <si>
    <t>3757 (18.68%)</t>
  </si>
  <si>
    <t>4951 (24.61%)</t>
  </si>
  <si>
    <t>Wisconsin</t>
  </si>
  <si>
    <t>Joliet</t>
  </si>
  <si>
    <t>6214 (64.4%)</t>
  </si>
  <si>
    <t>1737 (18%)</t>
  </si>
  <si>
    <t>60 (0.62%)</t>
  </si>
  <si>
    <t>1633 (16.92%)</t>
  </si>
  <si>
    <t>LinkedIn (1 session)</t>
  </si>
  <si>
    <t>3 min. 56 sec</t>
  </si>
  <si>
    <t>(not set)</t>
  </si>
  <si>
    <t>1 min. 52 sec.</t>
  </si>
  <si>
    <t>FAQ Online Trainings</t>
  </si>
  <si>
    <t>keywords-monitoring-your-success.com</t>
  </si>
  <si>
    <t>4 min. 53 sec</t>
  </si>
  <si>
    <t>Credit Request</t>
  </si>
  <si>
    <t>Error</t>
  </si>
  <si>
    <t>google.com</t>
  </si>
  <si>
    <t>3 min. 22 sec</t>
  </si>
  <si>
    <t>WIU.edu</t>
  </si>
  <si>
    <t>Search boxes</t>
  </si>
  <si>
    <t>Facebook.com</t>
  </si>
  <si>
    <t>Behavior Overview</t>
  </si>
  <si>
    <t>5 min. 08 sec</t>
  </si>
  <si>
    <t>New York</t>
  </si>
  <si>
    <t>Calumet City</t>
  </si>
  <si>
    <t>Audience - Mobile - Overview</t>
  </si>
  <si>
    <t>Most viewed pages</t>
  </si>
  <si>
    <t>Non-EITP Events page</t>
  </si>
  <si>
    <t>Credit Request page</t>
  </si>
  <si>
    <t>Credit Request Review page</t>
  </si>
  <si>
    <t>2 min. 04 sec</t>
  </si>
  <si>
    <t>3 min. 35 sec</t>
  </si>
  <si>
    <t>Illinoiseitraining.org</t>
  </si>
  <si>
    <t>dnserrorassist.att.net</t>
  </si>
  <si>
    <t>FAQ online</t>
  </si>
  <si>
    <t>NA</t>
  </si>
  <si>
    <t>4 min. 49 sec</t>
  </si>
  <si>
    <t>Reddit</t>
  </si>
  <si>
    <t>1 min. 59 sec</t>
  </si>
  <si>
    <t>roe.stclair.k12.il.us</t>
  </si>
  <si>
    <t>4 min. 45 sec</t>
  </si>
  <si>
    <t>Google</t>
  </si>
  <si>
    <t>Non-EITP Events Search page</t>
  </si>
  <si>
    <t>Credit Request Edit page</t>
  </si>
  <si>
    <t>Credit Request Search page</t>
  </si>
  <si>
    <t>EITP Calendar</t>
  </si>
  <si>
    <t>2 min. 2 sec</t>
  </si>
  <si>
    <t>3 min. 24 sec</t>
  </si>
  <si>
    <t>Florida</t>
  </si>
  <si>
    <t>IP address off coast of Africa</t>
  </si>
  <si>
    <t>Credit Request Login page</t>
  </si>
  <si>
    <t>View My Credit Requests</t>
  </si>
  <si>
    <t>omniupdate.wiu.edu</t>
  </si>
  <si>
    <t>asha.org</t>
  </si>
  <si>
    <t>4 min. 52 sec</t>
  </si>
  <si>
    <t>2 min. 9 sec</t>
  </si>
  <si>
    <t>3 min. 31 sec</t>
  </si>
  <si>
    <t>ilservicecoordinationcommunityofpractice.pbworks.com</t>
  </si>
  <si>
    <t>YouTube</t>
  </si>
  <si>
    <t>Naver/Pinterest/Twitter (tie)</t>
  </si>
  <si>
    <t>Credit Request (CR) Review page</t>
  </si>
  <si>
    <t>Thank You/Submit Another CR</t>
  </si>
  <si>
    <t>com.google.android.googlequicksearchbox</t>
  </si>
  <si>
    <t>outlook.live.com</t>
  </si>
  <si>
    <t>5 min. 13 sec</t>
  </si>
  <si>
    <t>2 min. 0 sec</t>
  </si>
  <si>
    <t>Naver</t>
  </si>
  <si>
    <t>FAQ new to EI</t>
  </si>
  <si>
    <t>3 min. 37 sec</t>
  </si>
  <si>
    <t>https://blogs.illinois.edu/view/7818/597119</t>
  </si>
  <si>
    <t>5 min. 26 sec</t>
  </si>
  <si>
    <t>searchencrypt.com</t>
  </si>
  <si>
    <t>1 min. 51 sec</t>
  </si>
  <si>
    <t>Evanston</t>
  </si>
  <si>
    <t>3 min. 38 sec</t>
  </si>
  <si>
    <t>learn.extension.org</t>
  </si>
  <si>
    <t>eiclearninghouse.org</t>
  </si>
  <si>
    <t>Twitter/YouTube (tie)</t>
  </si>
  <si>
    <t>FAQ New to EI</t>
  </si>
  <si>
    <t>5 min. 46 sec</t>
  </si>
  <si>
    <t>Google Quick Search</t>
  </si>
  <si>
    <t>Google Android</t>
  </si>
  <si>
    <t>Test page for new iframe</t>
  </si>
  <si>
    <t>EITP Events page</t>
  </si>
  <si>
    <t>Online Events page</t>
  </si>
  <si>
    <t>Resource page</t>
  </si>
  <si>
    <t>2 min. 29 sec</t>
  </si>
  <si>
    <t>4 min. 8 sec</t>
  </si>
  <si>
    <t>Aurora</t>
  </si>
  <si>
    <t>6 min. 1 sec</t>
  </si>
  <si>
    <t>cryptocurrencyed-exchange.info</t>
  </si>
  <si>
    <t>Pocket</t>
  </si>
  <si>
    <t>New to EI page</t>
  </si>
  <si>
    <t>Credit Requests page</t>
  </si>
  <si>
    <t>cvent.com</t>
  </si>
  <si>
    <t>2 min. 47 sec</t>
  </si>
  <si>
    <t>Virginia</t>
  </si>
  <si>
    <t>New Lenox</t>
  </si>
  <si>
    <t>4 min. 24 sec</t>
  </si>
  <si>
    <t>5 min. 54 sec</t>
  </si>
  <si>
    <t>krumblede-ads.info</t>
  </si>
  <si>
    <t>eitp.educaton.illinois.edu</t>
  </si>
  <si>
    <t>blogs.illinois.edu</t>
  </si>
  <si>
    <t>View My Credit Requests page</t>
  </si>
  <si>
    <t>Page for new iframe</t>
  </si>
  <si>
    <t>2 min. 45 sec</t>
  </si>
  <si>
    <t>Tinley Park</t>
  </si>
  <si>
    <t>4 min. 20 sec</t>
  </si>
  <si>
    <t>militaryfamilieslearningnetwork.org</t>
  </si>
  <si>
    <t>new page!</t>
  </si>
  <si>
    <t>3 min. 8 sec</t>
  </si>
  <si>
    <t>4 min. 31 sec</t>
  </si>
  <si>
    <t>EITP Events Page</t>
  </si>
  <si>
    <t>Non-EITP Events Page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</si>
</sst>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7" x14ac:knownFonts="1">
    <font>
      <sz val="11"/>
      <color theme="1"/>
      <name val="Times New Roman"/>
      <family val="2"/>
    </font>
    <font>
      <b/>
      <sz val="11"/>
      <color theme="1"/>
      <name val="Times New Roman"/>
      <family val="1"/>
    </font>
    <font>
      <sz val="11"/>
      <color theme="7"/>
      <name val="Times New Roman"/>
      <family val="1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0"/>
      <color theme="7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8"/>
      <color theme="1"/>
      <name val="Arial"/>
      <family val="2"/>
    </font>
    <font>
      <b/>
      <sz val="11"/>
      <color theme="1"/>
      <name val="Times New Roman"/>
      <family val="2"/>
    </font>
    <font>
      <sz val="10"/>
      <color theme="6"/>
      <name val="Arial"/>
      <family val="2"/>
    </font>
    <font>
      <sz val="8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9"/>
      <name val="Arial"/>
      <family val="2"/>
    </font>
    <font>
      <b/>
      <sz val="10"/>
      <color rgb="FFFF0000"/>
      <name val="Arial"/>
      <family val="2"/>
    </font>
    <font>
      <sz val="11"/>
      <color rgb="FFFF0000"/>
      <name val="Times New Roman"/>
      <family val="2"/>
    </font>
    <font>
      <sz val="11"/>
      <color rgb="FFFF0000"/>
      <name val="Times New Roman"/>
      <family val="1"/>
    </font>
    <font>
      <sz val="10"/>
      <color rgb="FF000000"/>
      <name val="Arial"/>
      <family val="2"/>
    </font>
    <font>
      <sz val="11"/>
      <name val="Times New Roman"/>
      <family val="1"/>
    </font>
    <font>
      <sz val="8"/>
      <color theme="6"/>
      <name val="Arial"/>
      <family val="2"/>
    </font>
    <font>
      <b/>
      <sz val="10"/>
      <color theme="6"/>
      <name val="Arial"/>
      <family val="2"/>
    </font>
    <font>
      <sz val="11"/>
      <color theme="6"/>
      <name val="Times New Roman"/>
      <family val="2"/>
    </font>
    <font>
      <sz val="11"/>
      <color theme="6"/>
      <name val="Times New Roman"/>
      <family val="1"/>
    </font>
    <font>
      <sz val="11"/>
      <name val="Arial"/>
      <family val="2"/>
    </font>
    <font>
      <sz val="11"/>
      <color theme="6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8F8F8"/>
        <bgColor indexed="64"/>
      </patternFill>
    </fill>
  </fills>
  <borders count="2">
    <border>
      <left/>
      <right/>
      <top/>
      <bottom/>
      <diagonal/>
    </border>
    <border>
      <left/>
      <right/>
      <top style="medium">
        <color rgb="FFDBDBDB"/>
      </top>
      <bottom/>
      <diagonal/>
    </border>
  </borders>
  <cellStyleXfs count="1">
    <xf numFmtId="0" fontId="0" fillId="0" borderId="0"/>
  </cellStyleXfs>
  <cellXfs count="174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/>
    <xf numFmtId="3" fontId="0" fillId="0" borderId="0" xfId="0" applyNumberFormat="1" applyFill="1" applyAlignment="1">
      <alignment horizontal="center"/>
    </xf>
    <xf numFmtId="10" fontId="0" fillId="0" borderId="0" xfId="0" applyNumberFormat="1" applyFill="1" applyAlignment="1">
      <alignment horizontal="center"/>
    </xf>
    <xf numFmtId="164" fontId="0" fillId="0" borderId="0" xfId="0" applyNumberFormat="1" applyFill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3" fontId="0" fillId="3" borderId="0" xfId="0" applyNumberFormat="1" applyFill="1" applyAlignment="1">
      <alignment horizontal="center"/>
    </xf>
    <xf numFmtId="0" fontId="0" fillId="3" borderId="0" xfId="0" applyFill="1" applyAlignment="1">
      <alignment horizontal="center"/>
    </xf>
    <xf numFmtId="10" fontId="0" fillId="3" borderId="0" xfId="0" applyNumberFormat="1" applyFill="1" applyAlignment="1">
      <alignment horizontal="center"/>
    </xf>
    <xf numFmtId="0" fontId="0" fillId="3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/>
    <xf numFmtId="0" fontId="5" fillId="2" borderId="0" xfId="0" applyFont="1" applyFill="1"/>
    <xf numFmtId="0" fontId="5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3" fontId="5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5" fillId="0" borderId="0" xfId="0" applyFont="1" applyFill="1"/>
    <xf numFmtId="10" fontId="5" fillId="0" borderId="0" xfId="0" applyNumberFormat="1" applyFont="1" applyFill="1" applyAlignment="1">
      <alignment horizontal="center"/>
    </xf>
    <xf numFmtId="10" fontId="7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5" fillId="4" borderId="0" xfId="0" applyFont="1" applyFill="1" applyAlignment="1">
      <alignment horizontal="center"/>
    </xf>
    <xf numFmtId="0" fontId="5" fillId="4" borderId="0" xfId="0" applyFont="1" applyFill="1"/>
    <xf numFmtId="3" fontId="5" fillId="4" borderId="0" xfId="0" applyNumberFormat="1" applyFont="1" applyFill="1" applyAlignment="1">
      <alignment horizontal="center"/>
    </xf>
    <xf numFmtId="10" fontId="5" fillId="4" borderId="0" xfId="0" applyNumberFormat="1" applyFont="1" applyFill="1" applyAlignment="1">
      <alignment horizontal="center"/>
    </xf>
    <xf numFmtId="164" fontId="5" fillId="4" borderId="0" xfId="0" applyNumberFormat="1" applyFont="1" applyFill="1" applyAlignment="1">
      <alignment horizontal="center"/>
    </xf>
    <xf numFmtId="0" fontId="5" fillId="4" borderId="0" xfId="0" applyFont="1" applyFill="1" applyAlignment="1">
      <alignment horizontal="left"/>
    </xf>
    <xf numFmtId="0" fontId="5" fillId="4" borderId="0" xfId="0" applyFont="1" applyFill="1" applyAlignment="1">
      <alignment horizontal="center"/>
    </xf>
    <xf numFmtId="3" fontId="7" fillId="0" borderId="0" xfId="0" applyNumberFormat="1" applyFont="1" applyFill="1" applyAlignment="1">
      <alignment horizontal="center"/>
    </xf>
    <xf numFmtId="0" fontId="7" fillId="0" borderId="0" xfId="0" applyNumberFormat="1" applyFont="1" applyFill="1" applyAlignment="1">
      <alignment horizontal="center"/>
    </xf>
    <xf numFmtId="20" fontId="7" fillId="0" borderId="0" xfId="0" applyNumberFormat="1" applyFont="1" applyFill="1" applyAlignment="1">
      <alignment horizontal="center"/>
    </xf>
    <xf numFmtId="0" fontId="5" fillId="0" borderId="0" xfId="0" applyFont="1" applyAlignment="1">
      <alignment horizontal="center"/>
    </xf>
    <xf numFmtId="0" fontId="9" fillId="4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5" fillId="4" borderId="0" xfId="0" applyFont="1" applyFill="1" applyAlignment="1">
      <alignment horizontal="left"/>
    </xf>
    <xf numFmtId="0" fontId="5" fillId="4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7" fillId="5" borderId="0" xfId="0" applyFont="1" applyFill="1" applyAlignment="1">
      <alignment horizontal="center"/>
    </xf>
    <xf numFmtId="0" fontId="6" fillId="5" borderId="0" xfId="0" applyFont="1" applyFill="1" applyAlignment="1">
      <alignment horizontal="center"/>
    </xf>
    <xf numFmtId="0" fontId="8" fillId="5" borderId="0" xfId="0" applyFont="1" applyFill="1" applyAlignment="1">
      <alignment horizontal="center"/>
    </xf>
    <xf numFmtId="4" fontId="5" fillId="4" borderId="0" xfId="0" applyNumberFormat="1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11" fillId="2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12" fillId="4" borderId="0" xfId="0" applyFont="1" applyFill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7" fillId="2" borderId="0" xfId="0" applyFont="1" applyFill="1" applyAlignment="1">
      <alignment horizontal="center"/>
    </xf>
    <xf numFmtId="3" fontId="5" fillId="0" borderId="0" xfId="0" applyNumberFormat="1" applyFont="1"/>
    <xf numFmtId="0" fontId="7" fillId="3" borderId="0" xfId="0" applyNumberFormat="1" applyFont="1" applyFill="1" applyAlignment="1">
      <alignment horizontal="center"/>
    </xf>
    <xf numFmtId="0" fontId="7" fillId="3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5" fillId="4" borderId="0" xfId="0" applyFont="1" applyFill="1" applyAlignment="1">
      <alignment horizontal="left"/>
    </xf>
    <xf numFmtId="0" fontId="5" fillId="4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3" fillId="0" borderId="0" xfId="0" applyFont="1" applyAlignment="1">
      <alignment horizontal="center"/>
    </xf>
    <xf numFmtId="0" fontId="5" fillId="4" borderId="0" xfId="0" applyFont="1" applyFill="1" applyAlignment="1">
      <alignment horizontal="left"/>
    </xf>
    <xf numFmtId="0" fontId="5" fillId="4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11" fillId="6" borderId="0" xfId="0" applyFont="1" applyFill="1" applyAlignment="1">
      <alignment horizontal="center"/>
    </xf>
    <xf numFmtId="0" fontId="8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13" fillId="8" borderId="0" xfId="0" applyFont="1" applyFill="1"/>
    <xf numFmtId="0" fontId="13" fillId="8" borderId="0" xfId="0" applyFont="1" applyFill="1" applyAlignment="1">
      <alignment horizontal="center"/>
    </xf>
    <xf numFmtId="0" fontId="14" fillId="9" borderId="0" xfId="0" applyFont="1" applyFill="1"/>
    <xf numFmtId="0" fontId="14" fillId="9" borderId="0" xfId="0" applyFont="1" applyFill="1" applyAlignment="1">
      <alignment horizontal="center"/>
    </xf>
    <xf numFmtId="10" fontId="14" fillId="9" borderId="0" xfId="0" applyNumberFormat="1" applyFont="1" applyFill="1" applyAlignment="1">
      <alignment horizontal="center"/>
    </xf>
    <xf numFmtId="10" fontId="13" fillId="8" borderId="0" xfId="0" applyNumberFormat="1" applyFont="1" applyFill="1" applyAlignment="1">
      <alignment horizontal="center"/>
    </xf>
    <xf numFmtId="0" fontId="3" fillId="0" borderId="0" xfId="0" applyFont="1" applyAlignment="1">
      <alignment horizontal="center"/>
    </xf>
    <xf numFmtId="0" fontId="5" fillId="4" borderId="0" xfId="0" applyFont="1" applyFill="1" applyAlignment="1">
      <alignment horizontal="left"/>
    </xf>
    <xf numFmtId="0" fontId="5" fillId="4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3" fillId="0" borderId="0" xfId="0" applyFont="1" applyAlignment="1">
      <alignment horizontal="center"/>
    </xf>
    <xf numFmtId="0" fontId="5" fillId="4" borderId="0" xfId="0" applyFont="1" applyFill="1" applyAlignment="1">
      <alignment horizontal="left"/>
    </xf>
    <xf numFmtId="0" fontId="5" fillId="4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15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5" fillId="4" borderId="0" xfId="0" applyFont="1" applyFill="1" applyAlignment="1">
      <alignment horizontal="left"/>
    </xf>
    <xf numFmtId="0" fontId="5" fillId="4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3" fillId="0" borderId="0" xfId="0" applyFont="1" applyAlignment="1">
      <alignment horizontal="center"/>
    </xf>
    <xf numFmtId="0" fontId="5" fillId="4" borderId="0" xfId="0" applyFont="1" applyFill="1" applyAlignment="1">
      <alignment horizontal="left"/>
    </xf>
    <xf numFmtId="0" fontId="15" fillId="0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5" fillId="4" borderId="0" xfId="0" applyFont="1" applyFill="1" applyAlignment="1">
      <alignment horizontal="left"/>
    </xf>
    <xf numFmtId="0" fontId="8" fillId="0" borderId="0" xfId="0" applyFont="1" applyFill="1" applyAlignment="1">
      <alignment horizontal="center"/>
    </xf>
    <xf numFmtId="10" fontId="16" fillId="9" borderId="0" xfId="0" applyNumberFormat="1" applyFont="1" applyFill="1" applyAlignment="1">
      <alignment horizontal="center"/>
    </xf>
    <xf numFmtId="10" fontId="8" fillId="8" borderId="0" xfId="0" applyNumberFormat="1" applyFont="1" applyFill="1" applyAlignment="1">
      <alignment horizontal="center"/>
    </xf>
    <xf numFmtId="0" fontId="16" fillId="9" borderId="0" xfId="0" applyFont="1" applyFill="1" applyAlignment="1">
      <alignment horizontal="center"/>
    </xf>
    <xf numFmtId="0" fontId="8" fillId="8" borderId="0" xfId="0" applyFont="1" applyFill="1" applyAlignment="1">
      <alignment horizontal="center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8" fillId="4" borderId="0" xfId="0" applyFont="1" applyFill="1" applyAlignment="1">
      <alignment horizontal="center"/>
    </xf>
    <xf numFmtId="4" fontId="8" fillId="4" borderId="0" xfId="0" applyNumberFormat="1" applyFont="1" applyFill="1" applyAlignment="1">
      <alignment horizontal="center"/>
    </xf>
    <xf numFmtId="0" fontId="17" fillId="0" borderId="0" xfId="0" applyFont="1" applyFill="1" applyAlignment="1">
      <alignment horizontal="center"/>
    </xf>
    <xf numFmtId="3" fontId="19" fillId="10" borderId="1" xfId="0" applyNumberFormat="1" applyFont="1" applyFill="1" applyBorder="1" applyAlignment="1">
      <alignment horizontal="center" vertical="center" wrapText="1"/>
    </xf>
    <xf numFmtId="3" fontId="7" fillId="4" borderId="0" xfId="0" applyNumberFormat="1" applyFont="1" applyFill="1" applyAlignment="1">
      <alignment horizontal="center"/>
    </xf>
    <xf numFmtId="10" fontId="7" fillId="4" borderId="0" xfId="0" applyNumberFormat="1" applyFont="1" applyFill="1" applyAlignment="1">
      <alignment horizontal="center"/>
    </xf>
    <xf numFmtId="164" fontId="7" fillId="4" borderId="0" xfId="0" applyNumberFormat="1" applyFont="1" applyFill="1" applyAlignment="1">
      <alignment horizontal="center"/>
    </xf>
    <xf numFmtId="0" fontId="7" fillId="4" borderId="0" xfId="0" applyFont="1" applyFill="1" applyAlignment="1">
      <alignment horizontal="center"/>
    </xf>
    <xf numFmtId="0" fontId="20" fillId="0" borderId="0" xfId="0" applyFont="1" applyAlignment="1">
      <alignment horizontal="center"/>
    </xf>
    <xf numFmtId="4" fontId="7" fillId="4" borderId="0" xfId="0" applyNumberFormat="1" applyFont="1" applyFill="1" applyAlignment="1">
      <alignment horizontal="center"/>
    </xf>
    <xf numFmtId="0" fontId="7" fillId="4" borderId="0" xfId="0" applyFont="1" applyFill="1" applyAlignment="1">
      <alignment horizontal="left"/>
    </xf>
    <xf numFmtId="0" fontId="7" fillId="4" borderId="0" xfId="0" applyFont="1" applyFill="1"/>
    <xf numFmtId="0" fontId="3" fillId="0" borderId="0" xfId="0" applyFont="1" applyAlignment="1">
      <alignment horizontal="center"/>
    </xf>
    <xf numFmtId="0" fontId="5" fillId="4" borderId="0" xfId="0" applyFont="1" applyFill="1" applyAlignment="1">
      <alignment horizontal="left"/>
    </xf>
    <xf numFmtId="0" fontId="7" fillId="4" borderId="0" xfId="0" applyFont="1" applyFill="1" applyAlignment="1">
      <alignment horizontal="left"/>
    </xf>
    <xf numFmtId="0" fontId="7" fillId="4" borderId="0" xfId="0" applyFont="1" applyFill="1" applyAlignment="1">
      <alignment horizontal="center"/>
    </xf>
    <xf numFmtId="10" fontId="4" fillId="9" borderId="0" xfId="0" applyNumberFormat="1" applyFont="1" applyFill="1" applyAlignment="1">
      <alignment horizontal="center"/>
    </xf>
    <xf numFmtId="10" fontId="7" fillId="8" borderId="0" xfId="0" applyNumberFormat="1" applyFont="1" applyFill="1" applyAlignment="1">
      <alignment horizontal="center"/>
    </xf>
    <xf numFmtId="0" fontId="3" fillId="0" borderId="0" xfId="0" applyFont="1" applyAlignment="1">
      <alignment horizontal="center"/>
    </xf>
    <xf numFmtId="0" fontId="5" fillId="4" borderId="0" xfId="0" applyFont="1" applyFill="1" applyAlignment="1">
      <alignment horizontal="left"/>
    </xf>
    <xf numFmtId="0" fontId="7" fillId="4" borderId="0" xfId="0" applyFont="1" applyFill="1" applyAlignment="1">
      <alignment horizontal="left"/>
    </xf>
    <xf numFmtId="0" fontId="7" fillId="4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7" fillId="4" borderId="0" xfId="0" applyFont="1" applyFill="1" applyAlignment="1">
      <alignment horizontal="left"/>
    </xf>
    <xf numFmtId="0" fontId="7" fillId="4" borderId="0" xfId="0" applyFont="1" applyFill="1" applyAlignment="1">
      <alignment horizontal="center"/>
    </xf>
    <xf numFmtId="0" fontId="4" fillId="9" borderId="0" xfId="0" applyFont="1" applyFill="1" applyAlignment="1">
      <alignment horizontal="center"/>
    </xf>
    <xf numFmtId="0" fontId="7" fillId="8" borderId="0" xfId="0" applyFont="1" applyFill="1" applyAlignment="1">
      <alignment horizontal="center"/>
    </xf>
    <xf numFmtId="3" fontId="11" fillId="4" borderId="0" xfId="0" applyNumberFormat="1" applyFont="1" applyFill="1" applyAlignment="1">
      <alignment horizontal="center"/>
    </xf>
    <xf numFmtId="10" fontId="11" fillId="4" borderId="0" xfId="0" applyNumberFormat="1" applyFont="1" applyFill="1" applyAlignment="1">
      <alignment horizontal="center"/>
    </xf>
    <xf numFmtId="164" fontId="11" fillId="4" borderId="0" xfId="0" applyNumberFormat="1" applyFont="1" applyFill="1" applyAlignment="1">
      <alignment horizontal="center"/>
    </xf>
    <xf numFmtId="0" fontId="21" fillId="4" borderId="0" xfId="0" applyFont="1" applyFill="1" applyAlignment="1">
      <alignment horizontal="center"/>
    </xf>
    <xf numFmtId="0" fontId="11" fillId="4" borderId="0" xfId="0" applyFont="1" applyFill="1" applyAlignment="1">
      <alignment horizontal="center"/>
    </xf>
    <xf numFmtId="0" fontId="11" fillId="4" borderId="0" xfId="0" applyFont="1" applyFill="1" applyAlignment="1">
      <alignment horizontal="left"/>
    </xf>
    <xf numFmtId="0" fontId="11" fillId="4" borderId="0" xfId="0" applyFont="1" applyFill="1"/>
    <xf numFmtId="4" fontId="11" fillId="4" borderId="0" xfId="0" applyNumberFormat="1" applyFont="1" applyFill="1" applyAlignment="1">
      <alignment horizontal="center"/>
    </xf>
    <xf numFmtId="3" fontId="11" fillId="0" borderId="0" xfId="0" applyNumberFormat="1" applyFont="1" applyFill="1" applyAlignment="1">
      <alignment horizontal="center"/>
    </xf>
    <xf numFmtId="10" fontId="11" fillId="0" borderId="0" xfId="0" applyNumberFormat="1" applyFont="1" applyFill="1" applyAlignment="1">
      <alignment horizontal="center"/>
    </xf>
    <xf numFmtId="20" fontId="11" fillId="0" borderId="0" xfId="0" applyNumberFormat="1" applyFont="1" applyFill="1" applyAlignment="1">
      <alignment horizontal="center"/>
    </xf>
    <xf numFmtId="10" fontId="22" fillId="9" borderId="0" xfId="0" applyNumberFormat="1" applyFont="1" applyFill="1" applyAlignment="1">
      <alignment horizontal="center"/>
    </xf>
    <xf numFmtId="10" fontId="11" fillId="8" borderId="0" xfId="0" applyNumberFormat="1" applyFont="1" applyFill="1" applyAlignment="1">
      <alignment horizontal="center"/>
    </xf>
    <xf numFmtId="0" fontId="22" fillId="9" borderId="0" xfId="0" applyFont="1" applyFill="1" applyAlignment="1">
      <alignment horizontal="center"/>
    </xf>
    <xf numFmtId="0" fontId="11" fillId="0" borderId="0" xfId="0" applyNumberFormat="1" applyFont="1" applyFill="1" applyAlignment="1">
      <alignment horizontal="center"/>
    </xf>
    <xf numFmtId="0" fontId="11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2" fillId="9" borderId="0" xfId="0" applyFont="1" applyFill="1"/>
    <xf numFmtId="0" fontId="11" fillId="4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11" fillId="4" borderId="0" xfId="0" applyFont="1" applyFill="1" applyAlignment="1">
      <alignment horizontal="center"/>
    </xf>
    <xf numFmtId="0" fontId="7" fillId="4" borderId="0" xfId="0" applyFont="1" applyFill="1" applyAlignment="1">
      <alignment horizontal="left"/>
    </xf>
    <xf numFmtId="0" fontId="7" fillId="4" borderId="0" xfId="0" applyFont="1" applyFill="1" applyAlignment="1">
      <alignment horizontal="center"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1" fillId="4" borderId="0" xfId="0" applyFont="1" applyFill="1" applyAlignment="1">
      <alignment horizontal="left"/>
    </xf>
    <xf numFmtId="0" fontId="11" fillId="4" borderId="0" xfId="0" applyFont="1" applyFill="1" applyAlignment="1">
      <alignment horizontal="center"/>
    </xf>
    <xf numFmtId="0" fontId="7" fillId="4" borderId="0" xfId="0" applyFont="1" applyFill="1" applyAlignment="1">
      <alignment horizontal="left"/>
    </xf>
    <xf numFmtId="0" fontId="7" fillId="4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3" fillId="4" borderId="0" xfId="0" applyFont="1" applyFill="1" applyAlignment="1">
      <alignment horizontal="center"/>
    </xf>
    <xf numFmtId="0" fontId="11" fillId="4" borderId="0" xfId="0" applyFont="1" applyFill="1" applyAlignment="1">
      <alignment horizontal="left"/>
    </xf>
    <xf numFmtId="0" fontId="11" fillId="4" borderId="0" xfId="0" applyFont="1" applyFill="1" applyAlignment="1">
      <alignment horizontal="center"/>
    </xf>
    <xf numFmtId="0" fontId="7" fillId="4" borderId="0" xfId="0" applyFont="1" applyFill="1" applyAlignment="1">
      <alignment horizontal="left"/>
    </xf>
    <xf numFmtId="0" fontId="7" fillId="4" borderId="0" xfId="0" applyFont="1" applyFill="1" applyAlignment="1">
      <alignment horizontal="center"/>
    </xf>
    <xf numFmtId="0" fontId="5" fillId="4" borderId="0" xfId="0" applyFont="1" applyFill="1" applyAlignment="1">
      <alignment horizontal="center"/>
    </xf>
    <xf numFmtId="0" fontId="5" fillId="4" borderId="0" xfId="0" applyFont="1" applyFill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Number of Session per Website</a:t>
            </a:r>
          </a:p>
          <a:p>
            <a:pPr>
              <a:defRPr/>
            </a:pPr>
            <a:r>
              <a:rPr lang="en-US">
                <a:solidFill>
                  <a:sysClr val="windowText" lastClr="000000"/>
                </a:solidFill>
              </a:rPr>
              <a:t>(20,096 total)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v>Number of Session per Website</c:v>
          </c:tx>
          <c:dPt>
            <c:idx val="0"/>
            <c:bubble3D val="0"/>
            <c:explosion val="3"/>
            <c:extLst>
              <c:ext xmlns:c16="http://schemas.microsoft.com/office/drawing/2014/chart" uri="{C3380CC4-5D6E-409C-BE32-E72D297353CC}">
                <c16:uniqueId val="{00000001-D8A5-4932-9827-70D42110EF9A}"/>
              </c:ext>
            </c:extLst>
          </c:dPt>
          <c:dLbls>
            <c:dLbl>
              <c:idx val="0"/>
              <c:layout>
                <c:manualLayout>
                  <c:x val="-0.12983176112886879"/>
                  <c:y val="1.7967780749496575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8A5-4932-9827-70D42110EF9A}"/>
                </c:ext>
              </c:extLst>
            </c:dLbl>
            <c:dLbl>
              <c:idx val="1"/>
              <c:layout>
                <c:manualLayout>
                  <c:x val="0.13049037187183285"/>
                  <c:y val="-1.471281351113771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8A5-4932-9827-70D42110EF9A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'FY19Q4 (template)'!$C$1:$D$1</c:f>
              <c:strCache>
                <c:ptCount val="2"/>
                <c:pt idx="0">
                  <c:v>illinoiseitraining.org</c:v>
                </c:pt>
                <c:pt idx="1">
                  <c:v>eitp.education.illinois.edu</c:v>
                </c:pt>
              </c:strCache>
            </c:strRef>
          </c:cat>
          <c:val>
            <c:numRef>
              <c:f>'FY19Q4 (template)'!$C$3:$D$3</c:f>
              <c:numCache>
                <c:formatCode>#,##0</c:formatCode>
                <c:ptCount val="2"/>
                <c:pt idx="0">
                  <c:v>6061</c:v>
                </c:pt>
                <c:pt idx="1">
                  <c:v>17045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8A5-4932-9827-70D42110EF9A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Number of Users </a:t>
            </a:r>
          </a:p>
          <a:p>
            <a:pPr>
              <a:defRPr/>
            </a:pPr>
            <a:r>
              <a:rPr lang="en-US">
                <a:solidFill>
                  <a:sysClr val="windowText" lastClr="000000"/>
                </a:solidFill>
              </a:rPr>
              <a:t>(10,594 total</a:t>
            </a:r>
            <a:r>
              <a:rPr lang="en-US"/>
              <a:t>)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v>Number of Users (14,898 total)</c:v>
          </c:tx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'4th Qtr FY18'!$C$1:$D$1</c:f>
              <c:strCache>
                <c:ptCount val="2"/>
                <c:pt idx="0">
                  <c:v>illinoiseitraining.org</c:v>
                </c:pt>
                <c:pt idx="1">
                  <c:v>eitp.education.illinois.edu</c:v>
                </c:pt>
              </c:strCache>
            </c:strRef>
          </c:cat>
          <c:val>
            <c:numRef>
              <c:f>'4th Qtr FY18'!$C$4:$D$4</c:f>
              <c:numCache>
                <c:formatCode>#,##0</c:formatCode>
                <c:ptCount val="2"/>
                <c:pt idx="0">
                  <c:v>4279</c:v>
                </c:pt>
                <c:pt idx="1">
                  <c:v>6315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E48-4A78-8D71-72CFCEE61CC9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t"/>
      <c:layout>
        <c:manualLayout>
          <c:xMode val="edge"/>
          <c:yMode val="edge"/>
          <c:x val="6.2251261145548305E-2"/>
          <c:y val="0.23744439291216984"/>
          <c:w val="0.9"/>
          <c:h val="0.18954835834199971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Number of Session per Website</a:t>
            </a:r>
          </a:p>
          <a:p>
            <a:pPr>
              <a:defRPr/>
            </a:pPr>
            <a:r>
              <a:rPr lang="en-US">
                <a:solidFill>
                  <a:sysClr val="windowText" lastClr="000000"/>
                </a:solidFill>
              </a:rPr>
              <a:t>(19,680 total)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v>Number of Session per Website</c:v>
          </c:tx>
          <c:dPt>
            <c:idx val="0"/>
            <c:bubble3D val="0"/>
            <c:explosion val="3"/>
            <c:extLst>
              <c:ext xmlns:c16="http://schemas.microsoft.com/office/drawing/2014/chart" uri="{C3380CC4-5D6E-409C-BE32-E72D297353CC}">
                <c16:uniqueId val="{00000002-7AD8-4914-AB1C-BD67CCA898FA}"/>
              </c:ext>
            </c:extLst>
          </c:dPt>
          <c:dLbls>
            <c:dLbl>
              <c:idx val="0"/>
              <c:layout>
                <c:manualLayout>
                  <c:x val="-0.12983176112886879"/>
                  <c:y val="1.7967780749496575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AD8-4914-AB1C-BD67CCA898FA}"/>
                </c:ext>
              </c:extLst>
            </c:dLbl>
            <c:dLbl>
              <c:idx val="1"/>
              <c:layout>
                <c:manualLayout>
                  <c:x val="0.13049037187183285"/>
                  <c:y val="-1.471281351113771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AD8-4914-AB1C-BD67CCA898FA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'3rd Qtr FY18'!$C$1:$D$1</c:f>
              <c:strCache>
                <c:ptCount val="2"/>
                <c:pt idx="0">
                  <c:v>illinoiseitraining.org</c:v>
                </c:pt>
                <c:pt idx="1">
                  <c:v>eitp.education.illinois.edu</c:v>
                </c:pt>
              </c:strCache>
            </c:strRef>
          </c:cat>
          <c:val>
            <c:numRef>
              <c:f>'3rd Qtr FY18'!$C$3:$D$3</c:f>
              <c:numCache>
                <c:formatCode>#,##0</c:formatCode>
                <c:ptCount val="2"/>
                <c:pt idx="0">
                  <c:v>8080</c:v>
                </c:pt>
                <c:pt idx="1">
                  <c:v>11600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D8-4914-AB1C-BD67CCA898FA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Number of Users </a:t>
            </a:r>
          </a:p>
          <a:p>
            <a:pPr>
              <a:defRPr/>
            </a:pPr>
            <a:r>
              <a:rPr lang="en-US">
                <a:solidFill>
                  <a:sysClr val="windowText" lastClr="000000"/>
                </a:solidFill>
              </a:rPr>
              <a:t>(10,797 total</a:t>
            </a:r>
            <a:r>
              <a:rPr lang="en-US"/>
              <a:t>)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v>Number of Users (14,898 total)</c:v>
          </c:tx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'3rd Qtr FY18'!$C$1:$D$1</c:f>
              <c:strCache>
                <c:ptCount val="2"/>
                <c:pt idx="0">
                  <c:v>illinoiseitraining.org</c:v>
                </c:pt>
                <c:pt idx="1">
                  <c:v>eitp.education.illinois.edu</c:v>
                </c:pt>
              </c:strCache>
            </c:strRef>
          </c:cat>
          <c:val>
            <c:numRef>
              <c:f>'3rd Qtr FY18'!$C$4:$D$4</c:f>
              <c:numCache>
                <c:formatCode>#,##0</c:formatCode>
                <c:ptCount val="2"/>
                <c:pt idx="0">
                  <c:v>4863</c:v>
                </c:pt>
                <c:pt idx="1">
                  <c:v>5934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E48-4A78-8D71-72CFCEE61CC9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t"/>
      <c:layout>
        <c:manualLayout>
          <c:xMode val="edge"/>
          <c:yMode val="edge"/>
          <c:x val="6.2251261145548305E-2"/>
          <c:y val="0.23744439291216984"/>
          <c:w val="0.9"/>
          <c:h val="0.18954835834199971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Number of Session per Website</a:t>
            </a:r>
          </a:p>
          <a:p>
            <a:pPr>
              <a:defRPr/>
            </a:pPr>
            <a:r>
              <a:rPr lang="en-US">
                <a:solidFill>
                  <a:sysClr val="windowText" lastClr="000000"/>
                </a:solidFill>
              </a:rPr>
              <a:t>(16,363 total)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v>Number of Session per Website</c:v>
          </c:tx>
          <c:dPt>
            <c:idx val="0"/>
            <c:bubble3D val="0"/>
            <c:explosion val="3"/>
            <c:extLst>
              <c:ext xmlns:c16="http://schemas.microsoft.com/office/drawing/2014/chart" uri="{C3380CC4-5D6E-409C-BE32-E72D297353CC}">
                <c16:uniqueId val="{00000002-7AD8-4914-AB1C-BD67CCA898FA}"/>
              </c:ext>
            </c:extLst>
          </c:dPt>
          <c:dLbls>
            <c:dLbl>
              <c:idx val="0"/>
              <c:layout>
                <c:manualLayout>
                  <c:x val="-0.12983176112886879"/>
                  <c:y val="1.7967780749496575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AD8-4914-AB1C-BD67CCA898FA}"/>
                </c:ext>
              </c:extLst>
            </c:dLbl>
            <c:dLbl>
              <c:idx val="1"/>
              <c:layout>
                <c:manualLayout>
                  <c:x val="0.13049037187183285"/>
                  <c:y val="-1.471281351113771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AD8-4914-AB1C-BD67CCA898FA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'2nd Qtr FY18 '!$C$1:$D$1</c:f>
              <c:strCache>
                <c:ptCount val="2"/>
                <c:pt idx="0">
                  <c:v>illinoiseitraining.org</c:v>
                </c:pt>
                <c:pt idx="1">
                  <c:v>eitp.education.illinois.edu</c:v>
                </c:pt>
              </c:strCache>
            </c:strRef>
          </c:cat>
          <c:val>
            <c:numRef>
              <c:f>'2nd Qtr FY18 '!$C$3:$D$3</c:f>
              <c:numCache>
                <c:formatCode>#,##0</c:formatCode>
                <c:ptCount val="2"/>
                <c:pt idx="0">
                  <c:v>6978</c:v>
                </c:pt>
                <c:pt idx="1">
                  <c:v>9385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D8-4914-AB1C-BD67CCA898FA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Number of Users </a:t>
            </a:r>
          </a:p>
          <a:p>
            <a:pPr>
              <a:defRPr/>
            </a:pPr>
            <a:r>
              <a:rPr lang="en-US">
                <a:solidFill>
                  <a:sysClr val="windowText" lastClr="000000"/>
                </a:solidFill>
              </a:rPr>
              <a:t>(9,119 total</a:t>
            </a:r>
            <a:r>
              <a:rPr lang="en-US"/>
              <a:t>)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v>Number of Users (14,898 total)</c:v>
          </c:tx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'2nd Qtr FY18 '!$C$1:$D$1</c:f>
              <c:strCache>
                <c:ptCount val="2"/>
                <c:pt idx="0">
                  <c:v>illinoiseitraining.org</c:v>
                </c:pt>
                <c:pt idx="1">
                  <c:v>eitp.education.illinois.edu</c:v>
                </c:pt>
              </c:strCache>
            </c:strRef>
          </c:cat>
          <c:val>
            <c:numRef>
              <c:f>'2nd Qtr FY18 '!$C$4:$D$4</c:f>
              <c:numCache>
                <c:formatCode>#,##0</c:formatCode>
                <c:ptCount val="2"/>
                <c:pt idx="0">
                  <c:v>4353</c:v>
                </c:pt>
                <c:pt idx="1">
                  <c:v>4766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E48-4A78-8D71-72CFCEE61CC9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t"/>
      <c:layout>
        <c:manualLayout>
          <c:xMode val="edge"/>
          <c:yMode val="edge"/>
          <c:x val="6.2251261145548305E-2"/>
          <c:y val="0.23744439291216984"/>
          <c:w val="0.9"/>
          <c:h val="0.18954835834199971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Number of Session per Website</a:t>
            </a:r>
          </a:p>
          <a:p>
            <a:pPr>
              <a:defRPr/>
            </a:pPr>
            <a:r>
              <a:rPr lang="en-US">
                <a:solidFill>
                  <a:sysClr val="windowText" lastClr="000000"/>
                </a:solidFill>
              </a:rPr>
              <a:t>(19,480 total)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v>Number of Session per Website</c:v>
          </c:tx>
          <c:dPt>
            <c:idx val="0"/>
            <c:bubble3D val="0"/>
            <c:explosion val="3"/>
            <c:extLst>
              <c:ext xmlns:c16="http://schemas.microsoft.com/office/drawing/2014/chart" uri="{C3380CC4-5D6E-409C-BE32-E72D297353CC}">
                <c16:uniqueId val="{00000002-7AD8-4914-AB1C-BD67CCA898FA}"/>
              </c:ext>
            </c:extLst>
          </c:dPt>
          <c:dLbls>
            <c:dLbl>
              <c:idx val="0"/>
              <c:layout>
                <c:manualLayout>
                  <c:x val="-0.12983176112886879"/>
                  <c:y val="1.7967780749496575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AD8-4914-AB1C-BD67CCA898FA}"/>
                </c:ext>
              </c:extLst>
            </c:dLbl>
            <c:dLbl>
              <c:idx val="1"/>
              <c:layout>
                <c:manualLayout>
                  <c:x val="0.13049037187183285"/>
                  <c:y val="-1.471281351113771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AD8-4914-AB1C-BD67CCA898FA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'1st Qtr FY18'!$C$1:$D$1</c:f>
              <c:strCache>
                <c:ptCount val="2"/>
                <c:pt idx="0">
                  <c:v>illinoiseitraining.org</c:v>
                </c:pt>
                <c:pt idx="1">
                  <c:v>eitp.education.illinois.edu</c:v>
                </c:pt>
              </c:strCache>
            </c:strRef>
          </c:cat>
          <c:val>
            <c:numRef>
              <c:f>'1st Qtr FY18'!$C$3:$D$3</c:f>
              <c:numCache>
                <c:formatCode>#,##0</c:formatCode>
                <c:ptCount val="2"/>
                <c:pt idx="0">
                  <c:v>9007</c:v>
                </c:pt>
                <c:pt idx="1">
                  <c:v>10473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D8-4914-AB1C-BD67CCA898FA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Number of Users </a:t>
            </a:r>
          </a:p>
          <a:p>
            <a:pPr>
              <a:defRPr/>
            </a:pPr>
            <a:r>
              <a:rPr lang="en-US">
                <a:solidFill>
                  <a:sysClr val="windowText" lastClr="000000"/>
                </a:solidFill>
              </a:rPr>
              <a:t>(10,854 total</a:t>
            </a:r>
            <a:r>
              <a:rPr lang="en-US"/>
              <a:t>)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v>Number of Users (14,898 total)</c:v>
          </c:tx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'1st Qtr FY18'!$C$1:$D$1</c:f>
              <c:strCache>
                <c:ptCount val="2"/>
                <c:pt idx="0">
                  <c:v>illinoiseitraining.org</c:v>
                </c:pt>
                <c:pt idx="1">
                  <c:v>eitp.education.illinois.edu</c:v>
                </c:pt>
              </c:strCache>
            </c:strRef>
          </c:cat>
          <c:val>
            <c:numRef>
              <c:f>'1st Qtr FY18'!$C$4:$D$4</c:f>
              <c:numCache>
                <c:formatCode>#,##0</c:formatCode>
                <c:ptCount val="2"/>
                <c:pt idx="0">
                  <c:v>5451</c:v>
                </c:pt>
                <c:pt idx="1">
                  <c:v>5403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E48-4A78-8D71-72CFCEE61CC9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t"/>
      <c:layout>
        <c:manualLayout>
          <c:xMode val="edge"/>
          <c:yMode val="edge"/>
          <c:x val="6.2251261145548305E-2"/>
          <c:y val="0.23744439291216984"/>
          <c:w val="0.9"/>
          <c:h val="0.18954835834199971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Number of Session per Website</a:t>
            </a:r>
          </a:p>
          <a:p>
            <a:pPr>
              <a:defRPr/>
            </a:pPr>
            <a:r>
              <a:rPr lang="en-US">
                <a:solidFill>
                  <a:sysClr val="windowText" lastClr="000000"/>
                </a:solidFill>
              </a:rPr>
              <a:t>(21,869 total)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v>Number of Session per Website</c:v>
          </c:tx>
          <c:dPt>
            <c:idx val="0"/>
            <c:bubble3D val="0"/>
            <c:explosion val="3"/>
            <c:extLst>
              <c:ext xmlns:c16="http://schemas.microsoft.com/office/drawing/2014/chart" uri="{C3380CC4-5D6E-409C-BE32-E72D297353CC}">
                <c16:uniqueId val="{00000002-7AD8-4914-AB1C-BD67CCA898FA}"/>
              </c:ext>
            </c:extLst>
          </c:dPt>
          <c:dLbls>
            <c:dLbl>
              <c:idx val="0"/>
              <c:layout>
                <c:manualLayout>
                  <c:x val="-0.12983176112886879"/>
                  <c:y val="1.7967780749496575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AD8-4914-AB1C-BD67CCA898FA}"/>
                </c:ext>
              </c:extLst>
            </c:dLbl>
            <c:dLbl>
              <c:idx val="1"/>
              <c:layout>
                <c:manualLayout>
                  <c:x val="0.13049037187183285"/>
                  <c:y val="-1.471281351113771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AD8-4914-AB1C-BD67CCA898FA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'4th Qtr FY17'!$C$1:$D$1</c:f>
              <c:strCache>
                <c:ptCount val="2"/>
                <c:pt idx="0">
                  <c:v>illinoiseitraining.org</c:v>
                </c:pt>
                <c:pt idx="1">
                  <c:v>eitp.education.illinois.edu</c:v>
                </c:pt>
              </c:strCache>
            </c:strRef>
          </c:cat>
          <c:val>
            <c:numRef>
              <c:f>'4th Qtr FY17'!$C$3:$D$3</c:f>
              <c:numCache>
                <c:formatCode>#,##0</c:formatCode>
                <c:ptCount val="2"/>
                <c:pt idx="0">
                  <c:v>10554</c:v>
                </c:pt>
                <c:pt idx="1">
                  <c:v>11315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D8-4914-AB1C-BD67CCA898FA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Number of Users </a:t>
            </a:r>
          </a:p>
          <a:p>
            <a:pPr>
              <a:defRPr/>
            </a:pPr>
            <a:r>
              <a:rPr lang="en-US">
                <a:solidFill>
                  <a:sysClr val="windowText" lastClr="000000"/>
                </a:solidFill>
              </a:rPr>
              <a:t>(12,323 total</a:t>
            </a:r>
            <a:r>
              <a:rPr lang="en-US"/>
              <a:t>)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v>Number of Users (14,898 total)</c:v>
          </c:tx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'4th Qtr FY17'!$C$1:$D$1</c:f>
              <c:strCache>
                <c:ptCount val="2"/>
                <c:pt idx="0">
                  <c:v>illinoiseitraining.org</c:v>
                </c:pt>
                <c:pt idx="1">
                  <c:v>eitp.education.illinois.edu</c:v>
                </c:pt>
              </c:strCache>
            </c:strRef>
          </c:cat>
          <c:val>
            <c:numRef>
              <c:f>'4th Qtr FY17'!$C$4:$D$4</c:f>
              <c:numCache>
                <c:formatCode>#,##0</c:formatCode>
                <c:ptCount val="2"/>
                <c:pt idx="0">
                  <c:v>6439</c:v>
                </c:pt>
                <c:pt idx="1">
                  <c:v>5884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E48-4A78-8D71-72CFCEE61CC9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t"/>
      <c:layout>
        <c:manualLayout>
          <c:xMode val="edge"/>
          <c:yMode val="edge"/>
          <c:x val="6.2251261145548305E-2"/>
          <c:y val="0.23744439291216984"/>
          <c:w val="0.9"/>
          <c:h val="0.18954835834199971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Number of Session per Website</a:t>
            </a:r>
          </a:p>
          <a:p>
            <a:pPr>
              <a:defRPr/>
            </a:pPr>
            <a:r>
              <a:rPr lang="en-US">
                <a:solidFill>
                  <a:sysClr val="windowText" lastClr="000000"/>
                </a:solidFill>
              </a:rPr>
              <a:t>(21,869 total)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v>Number of Session per Website</c:v>
          </c:tx>
          <c:dPt>
            <c:idx val="0"/>
            <c:bubble3D val="0"/>
            <c:explosion val="3"/>
            <c:extLst>
              <c:ext xmlns:c16="http://schemas.microsoft.com/office/drawing/2014/chart" uri="{C3380CC4-5D6E-409C-BE32-E72D297353CC}">
                <c16:uniqueId val="{00000002-7AD8-4914-AB1C-BD67CCA898FA}"/>
              </c:ext>
            </c:extLst>
          </c:dPt>
          <c:dLbls>
            <c:dLbl>
              <c:idx val="0"/>
              <c:layout>
                <c:manualLayout>
                  <c:x val="-0.12983176112886879"/>
                  <c:y val="1.7967780749496575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AD8-4914-AB1C-BD67CCA898FA}"/>
                </c:ext>
              </c:extLst>
            </c:dLbl>
            <c:dLbl>
              <c:idx val="1"/>
              <c:layout>
                <c:manualLayout>
                  <c:x val="0.13049037187183285"/>
                  <c:y val="-1.471281351113771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AD8-4914-AB1C-BD67CCA898FA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'3rd Qtr FY17'!$C$1:$D$1</c:f>
              <c:strCache>
                <c:ptCount val="2"/>
                <c:pt idx="0">
                  <c:v>illinoiseitraining.org</c:v>
                </c:pt>
                <c:pt idx="1">
                  <c:v>eitp.education.illinois.edu</c:v>
                </c:pt>
              </c:strCache>
            </c:strRef>
          </c:cat>
          <c:val>
            <c:numRef>
              <c:f>'3rd Qtr FY17'!$C$3:$D$3</c:f>
              <c:numCache>
                <c:formatCode>#,##0</c:formatCode>
                <c:ptCount val="2"/>
                <c:pt idx="0">
                  <c:v>10554</c:v>
                </c:pt>
                <c:pt idx="1">
                  <c:v>11315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D8-4914-AB1C-BD67CCA898FA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Number of Users </a:t>
            </a:r>
          </a:p>
          <a:p>
            <a:pPr>
              <a:defRPr/>
            </a:pPr>
            <a:r>
              <a:rPr lang="en-US">
                <a:solidFill>
                  <a:sysClr val="windowText" lastClr="000000"/>
                </a:solidFill>
              </a:rPr>
              <a:t>(10,594 total</a:t>
            </a:r>
            <a:r>
              <a:rPr lang="en-US"/>
              <a:t>)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v>Number of Users (14,898 total)</c:v>
          </c:tx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'FY19Q4 (template)'!$C$1:$D$1</c:f>
              <c:strCache>
                <c:ptCount val="2"/>
                <c:pt idx="0">
                  <c:v>illinoiseitraining.org</c:v>
                </c:pt>
                <c:pt idx="1">
                  <c:v>eitp.education.illinois.edu</c:v>
                </c:pt>
              </c:strCache>
            </c:strRef>
          </c:cat>
          <c:val>
            <c:numRef>
              <c:f>'FY19Q4 (template)'!$C$4:$D$4</c:f>
              <c:numCache>
                <c:formatCode>#,##0</c:formatCode>
                <c:ptCount val="2"/>
                <c:pt idx="0">
                  <c:v>3696</c:v>
                </c:pt>
                <c:pt idx="1">
                  <c:v>7996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BED-4A13-A5BE-F8FB81F597D9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t"/>
      <c:layout>
        <c:manualLayout>
          <c:xMode val="edge"/>
          <c:yMode val="edge"/>
          <c:x val="6.2251261145548305E-2"/>
          <c:y val="0.23744439291216984"/>
          <c:w val="0.9"/>
          <c:h val="0.18954835834199971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Number of Users </a:t>
            </a:r>
          </a:p>
          <a:p>
            <a:pPr>
              <a:defRPr/>
            </a:pPr>
            <a:r>
              <a:rPr lang="en-US">
                <a:solidFill>
                  <a:sysClr val="windowText" lastClr="000000"/>
                </a:solidFill>
              </a:rPr>
              <a:t>(12,323 total</a:t>
            </a:r>
            <a:r>
              <a:rPr lang="en-US"/>
              <a:t>)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v>Number of Users (14,898 total)</c:v>
          </c:tx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'3rd Qtr FY17'!$C$1:$D$1</c:f>
              <c:strCache>
                <c:ptCount val="2"/>
                <c:pt idx="0">
                  <c:v>illinoiseitraining.org</c:v>
                </c:pt>
                <c:pt idx="1">
                  <c:v>eitp.education.illinois.edu</c:v>
                </c:pt>
              </c:strCache>
            </c:strRef>
          </c:cat>
          <c:val>
            <c:numRef>
              <c:f>'3rd Qtr FY17'!$C$4:$D$4</c:f>
              <c:numCache>
                <c:formatCode>#,##0</c:formatCode>
                <c:ptCount val="2"/>
                <c:pt idx="0">
                  <c:v>6439</c:v>
                </c:pt>
                <c:pt idx="1">
                  <c:v>5884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E48-4A78-8D71-72CFCEE61CC9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t"/>
      <c:layout>
        <c:manualLayout>
          <c:xMode val="edge"/>
          <c:yMode val="edge"/>
          <c:x val="6.2251261145548305E-2"/>
          <c:y val="0.23744439291216984"/>
          <c:w val="0.9"/>
          <c:h val="0.18954835834199971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Number of Session per Website</a:t>
            </a:r>
          </a:p>
          <a:p>
            <a:pPr>
              <a:defRPr/>
            </a:pPr>
            <a:r>
              <a:rPr lang="en-US">
                <a:solidFill>
                  <a:sysClr val="windowText" lastClr="000000"/>
                </a:solidFill>
              </a:rPr>
              <a:t>(17,105 total)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v>Number of Session per Website</c:v>
          </c:tx>
          <c:dLbls>
            <c:dLbl>
              <c:idx val="0"/>
              <c:layout>
                <c:manualLayout>
                  <c:x val="-0.12983176112886879"/>
                  <c:y val="1.7967780749496575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AD8-4914-AB1C-BD67CCA898FA}"/>
                </c:ext>
              </c:extLst>
            </c:dLbl>
            <c:dLbl>
              <c:idx val="1"/>
              <c:layout>
                <c:manualLayout>
                  <c:x val="0.13049037187183285"/>
                  <c:y val="-1.471281351113771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AD8-4914-AB1C-BD67CCA898FA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'2nd Qtr FY17'!$C$1:$D$1</c:f>
              <c:strCache>
                <c:ptCount val="2"/>
                <c:pt idx="0">
                  <c:v>illinoiseitraining.org</c:v>
                </c:pt>
                <c:pt idx="1">
                  <c:v>eitp.education.illinois.edu</c:v>
                </c:pt>
              </c:strCache>
            </c:strRef>
          </c:cat>
          <c:val>
            <c:numRef>
              <c:f>'2nd Qtr FY17'!$C$3:$D$3</c:f>
              <c:numCache>
                <c:formatCode>#,##0</c:formatCode>
                <c:ptCount val="2"/>
                <c:pt idx="0">
                  <c:v>8341</c:v>
                </c:pt>
                <c:pt idx="1">
                  <c:v>8764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D8-4914-AB1C-BD67CCA898FA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Number of Users </a:t>
            </a:r>
          </a:p>
          <a:p>
            <a:pPr>
              <a:defRPr/>
            </a:pPr>
            <a:r>
              <a:rPr lang="en-US">
                <a:solidFill>
                  <a:sysClr val="windowText" lastClr="000000"/>
                </a:solidFill>
              </a:rPr>
              <a:t>(9,945 total</a:t>
            </a:r>
            <a:r>
              <a:rPr lang="en-US"/>
              <a:t>)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v>Number of Users (14,898 total)</c:v>
          </c:tx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'2nd Qtr FY17'!$C$1:$D$1</c:f>
              <c:strCache>
                <c:ptCount val="2"/>
                <c:pt idx="0">
                  <c:v>illinoiseitraining.org</c:v>
                </c:pt>
                <c:pt idx="1">
                  <c:v>eitp.education.illinois.edu</c:v>
                </c:pt>
              </c:strCache>
            </c:strRef>
          </c:cat>
          <c:val>
            <c:numRef>
              <c:f>'2nd Qtr FY17'!$C$4:$D$4</c:f>
              <c:numCache>
                <c:formatCode>#,##0</c:formatCode>
                <c:ptCount val="2"/>
                <c:pt idx="0">
                  <c:v>5186</c:v>
                </c:pt>
                <c:pt idx="1">
                  <c:v>4759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E48-4A78-8D71-72CFCEE61CC9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t"/>
      <c:layout>
        <c:manualLayout>
          <c:xMode val="edge"/>
          <c:yMode val="edge"/>
          <c:x val="6.2251261145548305E-2"/>
          <c:y val="0.23744439291216984"/>
          <c:w val="0.9"/>
          <c:h val="0.18954835834199971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Number of Session per Website</a:t>
            </a:r>
          </a:p>
          <a:p>
            <a:pPr>
              <a:defRPr/>
            </a:pPr>
            <a:r>
              <a:rPr lang="en-US">
                <a:solidFill>
                  <a:sysClr val="windowText" lastClr="000000"/>
                </a:solidFill>
              </a:rPr>
              <a:t>(21,284 total)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v>Number of Session per Website</c:v>
          </c:tx>
          <c:dLbls>
            <c:dLbl>
              <c:idx val="0"/>
              <c:layout>
                <c:manualLayout>
                  <c:x val="-0.12983176112886879"/>
                  <c:y val="1.7967780749496575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AD8-4914-AB1C-BD67CCA898FA}"/>
                </c:ext>
              </c:extLst>
            </c:dLbl>
            <c:dLbl>
              <c:idx val="1"/>
              <c:layout>
                <c:manualLayout>
                  <c:x val="0.13049037187183285"/>
                  <c:y val="-1.471281351113771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AD8-4914-AB1C-BD67CCA898FA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'1st Qtr FY17'!$C$1:$D$1</c:f>
              <c:strCache>
                <c:ptCount val="2"/>
                <c:pt idx="0">
                  <c:v>illinoiseitraining.org</c:v>
                </c:pt>
                <c:pt idx="1">
                  <c:v>eitp.education.illinois.edu</c:v>
                </c:pt>
              </c:strCache>
            </c:strRef>
          </c:cat>
          <c:val>
            <c:numRef>
              <c:f>'1st Qtr FY17'!$C$3:$D$3</c:f>
              <c:numCache>
                <c:formatCode>#,##0</c:formatCode>
                <c:ptCount val="2"/>
                <c:pt idx="0">
                  <c:v>10263</c:v>
                </c:pt>
                <c:pt idx="1">
                  <c:v>11021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D8-4914-AB1C-BD67CCA898FA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Number of Users </a:t>
            </a:r>
          </a:p>
          <a:p>
            <a:pPr>
              <a:defRPr/>
            </a:pPr>
            <a:r>
              <a:rPr lang="en-US">
                <a:solidFill>
                  <a:sysClr val="windowText" lastClr="000000"/>
                </a:solidFill>
              </a:rPr>
              <a:t>(11,817 total</a:t>
            </a:r>
            <a:r>
              <a:rPr lang="en-US"/>
              <a:t>)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v>Number of Users (14,898 total)</c:v>
          </c:tx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'1st Qtr FY17'!$C$1:$D$1</c:f>
              <c:strCache>
                <c:ptCount val="2"/>
                <c:pt idx="0">
                  <c:v>illinoiseitraining.org</c:v>
                </c:pt>
                <c:pt idx="1">
                  <c:v>eitp.education.illinois.edu</c:v>
                </c:pt>
              </c:strCache>
            </c:strRef>
          </c:cat>
          <c:val>
            <c:numRef>
              <c:f>'1st Qtr FY17'!$C$4:$D$4</c:f>
              <c:numCache>
                <c:formatCode>#,##0</c:formatCode>
                <c:ptCount val="2"/>
                <c:pt idx="0">
                  <c:v>6252</c:v>
                </c:pt>
                <c:pt idx="1">
                  <c:v>5565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E48-4A78-8D71-72CFCEE61CC9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t"/>
      <c:layout>
        <c:manualLayout>
          <c:xMode val="edge"/>
          <c:yMode val="edge"/>
          <c:x val="6.2251261145548305E-2"/>
          <c:y val="0.23744439291216984"/>
          <c:w val="0.9"/>
          <c:h val="0.18954835834199971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Number of Session per Website</a:t>
            </a:r>
          </a:p>
          <a:p>
            <a:pPr>
              <a:defRPr/>
            </a:pPr>
            <a:r>
              <a:rPr lang="en-US">
                <a:solidFill>
                  <a:sysClr val="windowText" lastClr="000000"/>
                </a:solidFill>
              </a:rPr>
              <a:t>(25,761 total)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v>Number of Session per Website</c:v>
          </c:tx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'4th Qtr FY16'!$C$1:$D$1</c:f>
              <c:strCache>
                <c:ptCount val="2"/>
                <c:pt idx="0">
                  <c:v>illinoiseitraining.org</c:v>
                </c:pt>
                <c:pt idx="1">
                  <c:v>eitp.education.illinois.edu</c:v>
                </c:pt>
              </c:strCache>
            </c:strRef>
          </c:cat>
          <c:val>
            <c:numRef>
              <c:f>'4th Qtr FY16'!$C$3:$D$3</c:f>
              <c:numCache>
                <c:formatCode>#,##0</c:formatCode>
                <c:ptCount val="2"/>
                <c:pt idx="0">
                  <c:v>12375</c:v>
                </c:pt>
                <c:pt idx="1">
                  <c:v>13386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7E5-4BCD-A1D5-949C44EE1E4F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Number of Users </a:t>
            </a:r>
          </a:p>
          <a:p>
            <a:pPr>
              <a:defRPr/>
            </a:pPr>
            <a:r>
              <a:rPr lang="en-US">
                <a:solidFill>
                  <a:sysClr val="windowText" lastClr="000000"/>
                </a:solidFill>
              </a:rPr>
              <a:t>(14,904 total</a:t>
            </a:r>
            <a:r>
              <a:rPr lang="en-US"/>
              <a:t>)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v>Number of Users (14,898 total)</c:v>
          </c:tx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'4th Qtr FY16'!$C$1:$D$1</c:f>
              <c:strCache>
                <c:ptCount val="2"/>
                <c:pt idx="0">
                  <c:v>illinoiseitraining.org</c:v>
                </c:pt>
                <c:pt idx="1">
                  <c:v>eitp.education.illinois.edu</c:v>
                </c:pt>
              </c:strCache>
            </c:strRef>
          </c:cat>
          <c:val>
            <c:numRef>
              <c:f>'4th Qtr FY16'!$C$4:$D$4</c:f>
              <c:numCache>
                <c:formatCode>#,##0</c:formatCode>
                <c:ptCount val="2"/>
                <c:pt idx="0">
                  <c:v>7653</c:v>
                </c:pt>
                <c:pt idx="1">
                  <c:v>7251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02-44E9-A554-92B527BEC59B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Number of Session per Website</a:t>
            </a:r>
          </a:p>
          <a:p>
            <a:pPr>
              <a:defRPr/>
            </a:pPr>
            <a:r>
              <a:rPr lang="en-US">
                <a:solidFill>
                  <a:sysClr val="windowText" lastClr="000000"/>
                </a:solidFill>
              </a:rPr>
              <a:t>(29,764 total)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v>Number of Session per Website</c:v>
          </c:tx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'3rd Qtr FY16'!$C$1:$D$1</c:f>
              <c:strCache>
                <c:ptCount val="2"/>
                <c:pt idx="0">
                  <c:v>illinoiseitraining.org</c:v>
                </c:pt>
                <c:pt idx="1">
                  <c:v>eitp.education.illinois.edu</c:v>
                </c:pt>
              </c:strCache>
            </c:strRef>
          </c:cat>
          <c:val>
            <c:numRef>
              <c:f>'3rd Qtr FY16'!$C$3:$D$3</c:f>
              <c:numCache>
                <c:formatCode>#,##0</c:formatCode>
                <c:ptCount val="2"/>
                <c:pt idx="0">
                  <c:v>20115</c:v>
                </c:pt>
                <c:pt idx="1">
                  <c:v>9649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3A-42EA-BFE6-CA21AD7D4FAD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Number of Users </a:t>
            </a:r>
          </a:p>
          <a:p>
            <a:pPr>
              <a:defRPr/>
            </a:pPr>
            <a:r>
              <a:rPr lang="en-US">
                <a:solidFill>
                  <a:sysClr val="windowText" lastClr="000000"/>
                </a:solidFill>
              </a:rPr>
              <a:t>(15,819 total</a:t>
            </a:r>
            <a:r>
              <a:rPr lang="en-US"/>
              <a:t>)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v>Number of Users (14,898 total)</c:v>
          </c:tx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'3rd Qtr FY16'!$C$1:$D$1</c:f>
              <c:strCache>
                <c:ptCount val="2"/>
                <c:pt idx="0">
                  <c:v>illinoiseitraining.org</c:v>
                </c:pt>
                <c:pt idx="1">
                  <c:v>eitp.education.illinois.edu</c:v>
                </c:pt>
              </c:strCache>
            </c:strRef>
          </c:cat>
          <c:val>
            <c:numRef>
              <c:f>'3rd Qtr FY16'!$C$4:$D$4</c:f>
              <c:numCache>
                <c:formatCode>#,##0</c:formatCode>
                <c:ptCount val="2"/>
                <c:pt idx="0">
                  <c:v>11037</c:v>
                </c:pt>
                <c:pt idx="1">
                  <c:v>4782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8E-4D5F-93FF-3E683FFCE3EE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Number of Session per Website</a:t>
            </a:r>
          </a:p>
          <a:p>
            <a:pPr>
              <a:defRPr/>
            </a:pPr>
            <a:r>
              <a:rPr lang="en-US">
                <a:solidFill>
                  <a:sysClr val="windowText" lastClr="000000"/>
                </a:solidFill>
              </a:rPr>
              <a:t>(24,625 total)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v>Number of Session per Website</c:v>
          </c:tx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'1st Qtr FY16'!$C$1:$D$1</c:f>
              <c:strCache>
                <c:ptCount val="2"/>
                <c:pt idx="0">
                  <c:v>illinoiseitraining.org</c:v>
                </c:pt>
                <c:pt idx="1">
                  <c:v>eitp.education.illinois.edu</c:v>
                </c:pt>
              </c:strCache>
            </c:strRef>
          </c:cat>
          <c:val>
            <c:numRef>
              <c:f>'1st Qtr FY16'!$C$3:$D$3</c:f>
              <c:numCache>
                <c:formatCode>#,##0</c:formatCode>
                <c:ptCount val="2"/>
                <c:pt idx="0">
                  <c:v>18428</c:v>
                </c:pt>
                <c:pt idx="1">
                  <c:v>6197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E0-4C5A-8B73-59E6D536D583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Number of Session per Website</a:t>
            </a:r>
          </a:p>
          <a:p>
            <a:pPr>
              <a:defRPr/>
            </a:pPr>
            <a:r>
              <a:rPr lang="en-US">
                <a:solidFill>
                  <a:sysClr val="windowText" lastClr="000000"/>
                </a:solidFill>
              </a:rPr>
              <a:t>(26,121 total)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v>Number of Session per Website</c:v>
          </c:tx>
          <c:dPt>
            <c:idx val="0"/>
            <c:bubble3D val="0"/>
            <c:explosion val="3"/>
            <c:extLst>
              <c:ext xmlns:c16="http://schemas.microsoft.com/office/drawing/2014/chart" uri="{C3380CC4-5D6E-409C-BE32-E72D297353CC}">
                <c16:uniqueId val="{00000001-7884-498E-B0CB-0CDF23EB5C10}"/>
              </c:ext>
            </c:extLst>
          </c:dPt>
          <c:dLbls>
            <c:dLbl>
              <c:idx val="0"/>
              <c:layout>
                <c:manualLayout>
                  <c:x val="-0.12983176112886879"/>
                  <c:y val="1.7967780749496575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884-498E-B0CB-0CDF23EB5C10}"/>
                </c:ext>
              </c:extLst>
            </c:dLbl>
            <c:dLbl>
              <c:idx val="1"/>
              <c:layout>
                <c:manualLayout>
                  <c:x val="0.13049037187183285"/>
                  <c:y val="-1.471281351113771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884-498E-B0CB-0CDF23EB5C10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FY19Q3!$C$1:$D$1</c:f>
              <c:strCache>
                <c:ptCount val="2"/>
                <c:pt idx="0">
                  <c:v>illinoiseitraining.org</c:v>
                </c:pt>
                <c:pt idx="1">
                  <c:v>eitp.education.illinois.edu</c:v>
                </c:pt>
              </c:strCache>
            </c:strRef>
          </c:cat>
          <c:val>
            <c:numRef>
              <c:f>FY19Q3!$C$3:$D$3</c:f>
              <c:numCache>
                <c:formatCode>#,##0</c:formatCode>
                <c:ptCount val="2"/>
                <c:pt idx="0">
                  <c:v>6822</c:v>
                </c:pt>
                <c:pt idx="1">
                  <c:v>19299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884-498E-B0CB-0CDF23EB5C10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Number of Users </a:t>
            </a:r>
          </a:p>
          <a:p>
            <a:pPr>
              <a:defRPr/>
            </a:pPr>
            <a:r>
              <a:rPr lang="en-US">
                <a:solidFill>
                  <a:sysClr val="windowText" lastClr="000000"/>
                </a:solidFill>
              </a:rPr>
              <a:t>(13,603 total</a:t>
            </a:r>
            <a:r>
              <a:rPr lang="en-US"/>
              <a:t>)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v>Number of Users (14,898 total)</c:v>
          </c:tx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'1st Qtr FY16'!$C$1:$D$1</c:f>
              <c:strCache>
                <c:ptCount val="2"/>
                <c:pt idx="0">
                  <c:v>illinoiseitraining.org</c:v>
                </c:pt>
                <c:pt idx="1">
                  <c:v>eitp.education.illinois.edu</c:v>
                </c:pt>
              </c:strCache>
            </c:strRef>
          </c:cat>
          <c:val>
            <c:numRef>
              <c:f>'1st Qtr FY16'!$C$4:$D$4</c:f>
              <c:numCache>
                <c:formatCode>#,##0</c:formatCode>
                <c:ptCount val="2"/>
                <c:pt idx="0">
                  <c:v>10196</c:v>
                </c:pt>
                <c:pt idx="1">
                  <c:v>3407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F11-4235-9315-681E38F906AC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Number of Session per Website</a:t>
            </a:r>
          </a:p>
          <a:p>
            <a:pPr>
              <a:defRPr/>
            </a:pPr>
            <a:r>
              <a:rPr lang="en-US"/>
              <a:t>(27,983 total)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v>Number of Session per Website</c:v>
          </c:tx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'FY 15 2nd Qtr'!$C$1:$D$1</c:f>
              <c:strCache>
                <c:ptCount val="2"/>
                <c:pt idx="0">
                  <c:v>illinoiseitraining.org</c:v>
                </c:pt>
                <c:pt idx="1">
                  <c:v>eitp.education.illinois.edu</c:v>
                </c:pt>
              </c:strCache>
            </c:strRef>
          </c:cat>
          <c:val>
            <c:numRef>
              <c:f>'FY 15 2nd Qtr'!$C$3:$D$3</c:f>
              <c:numCache>
                <c:formatCode>General</c:formatCode>
                <c:ptCount val="2"/>
                <c:pt idx="1">
                  <c:v>2929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DC-497A-8C7D-F2FDA049A6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overlay val="0"/>
    </c:title>
    <c:autoTitleDeleted val="0"/>
    <c:plotArea>
      <c:layout/>
      <c:pieChart>
        <c:varyColors val="1"/>
        <c:ser>
          <c:idx val="0"/>
          <c:order val="0"/>
          <c:tx>
            <c:v>Number of Users (14,898 total)</c:v>
          </c:tx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'FY 15 2nd Qtr'!$C$1:$D$1</c:f>
              <c:strCache>
                <c:ptCount val="2"/>
                <c:pt idx="0">
                  <c:v>illinoiseitraining.org</c:v>
                </c:pt>
                <c:pt idx="1">
                  <c:v>eitp.education.illinois.edu</c:v>
                </c:pt>
              </c:strCache>
            </c:strRef>
          </c:cat>
          <c:val>
            <c:numRef>
              <c:f>'FY 15 2nd Qtr'!$C$4:$D$4</c:f>
              <c:numCache>
                <c:formatCode>General</c:formatCode>
                <c:ptCount val="2"/>
                <c:pt idx="0">
                  <c:v>13233</c:v>
                </c:pt>
                <c:pt idx="1">
                  <c:v>1665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046-47D4-AA62-7D993CB979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59836045494313206"/>
          <c:y val="0.48798410615339749"/>
          <c:w val="0.38497287839020122"/>
          <c:h val="0.20447142023913678"/>
        </c:manualLayout>
      </c:layout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Number of Users </a:t>
            </a:r>
          </a:p>
          <a:p>
            <a:pPr>
              <a:defRPr/>
            </a:pPr>
            <a:r>
              <a:rPr lang="en-US">
                <a:solidFill>
                  <a:sysClr val="windowText" lastClr="000000"/>
                </a:solidFill>
              </a:rPr>
              <a:t>(13,361 total</a:t>
            </a:r>
            <a:r>
              <a:rPr lang="en-US"/>
              <a:t>)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v>Number of Users (14,898 total)</c:v>
          </c:tx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FY19Q3!$C$1:$D$1</c:f>
              <c:strCache>
                <c:ptCount val="2"/>
                <c:pt idx="0">
                  <c:v>illinoiseitraining.org</c:v>
                </c:pt>
                <c:pt idx="1">
                  <c:v>eitp.education.illinois.edu</c:v>
                </c:pt>
              </c:strCache>
            </c:strRef>
          </c:cat>
          <c:val>
            <c:numRef>
              <c:f>FY19Q3!$C$4:$D$4</c:f>
              <c:numCache>
                <c:formatCode>#,##0</c:formatCode>
                <c:ptCount val="2"/>
                <c:pt idx="0">
                  <c:v>4010</c:v>
                </c:pt>
                <c:pt idx="1">
                  <c:v>9351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B05-4EF0-BABA-2B07E0D0742C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t"/>
      <c:layout>
        <c:manualLayout>
          <c:xMode val="edge"/>
          <c:yMode val="edge"/>
          <c:x val="6.2251261145548305E-2"/>
          <c:y val="0.23744439291216984"/>
          <c:w val="0.9"/>
          <c:h val="0.18954835834199971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Number of Session per Website</a:t>
            </a:r>
          </a:p>
          <a:p>
            <a:pPr>
              <a:defRPr/>
            </a:pPr>
            <a:r>
              <a:rPr lang="en-US">
                <a:solidFill>
                  <a:sysClr val="windowText" lastClr="000000"/>
                </a:solidFill>
              </a:rPr>
              <a:t>(21,168 total)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v>Number of Session per Website</c:v>
          </c:tx>
          <c:dPt>
            <c:idx val="0"/>
            <c:bubble3D val="0"/>
            <c:explosion val="3"/>
            <c:extLst>
              <c:ext xmlns:c16="http://schemas.microsoft.com/office/drawing/2014/chart" uri="{C3380CC4-5D6E-409C-BE32-E72D297353CC}">
                <c16:uniqueId val="{00000002-7AD8-4914-AB1C-BD67CCA898FA}"/>
              </c:ext>
            </c:extLst>
          </c:dPt>
          <c:dLbls>
            <c:dLbl>
              <c:idx val="0"/>
              <c:layout>
                <c:manualLayout>
                  <c:x val="-0.12983176112886879"/>
                  <c:y val="1.7967780749496575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AD8-4914-AB1C-BD67CCA898FA}"/>
                </c:ext>
              </c:extLst>
            </c:dLbl>
            <c:dLbl>
              <c:idx val="1"/>
              <c:layout>
                <c:manualLayout>
                  <c:x val="0.13049037187183285"/>
                  <c:y val="-1.471281351113771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AD8-4914-AB1C-BD67CCA898FA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FY19Q2!$C$1:$D$1</c:f>
              <c:strCache>
                <c:ptCount val="2"/>
                <c:pt idx="0">
                  <c:v>illinoiseitraining.org</c:v>
                </c:pt>
                <c:pt idx="1">
                  <c:v>eitp.education.illinois.edu</c:v>
                </c:pt>
              </c:strCache>
            </c:strRef>
          </c:cat>
          <c:val>
            <c:numRef>
              <c:f>FY19Q2!$C$3:$D$3</c:f>
              <c:numCache>
                <c:formatCode>#,##0</c:formatCode>
                <c:ptCount val="2"/>
                <c:pt idx="0">
                  <c:v>6061</c:v>
                </c:pt>
                <c:pt idx="1">
                  <c:v>15107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D8-4914-AB1C-BD67CCA898FA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Number of Users </a:t>
            </a:r>
          </a:p>
          <a:p>
            <a:pPr>
              <a:defRPr/>
            </a:pPr>
            <a:r>
              <a:rPr lang="en-US">
                <a:solidFill>
                  <a:sysClr val="windowText" lastClr="000000"/>
                </a:solidFill>
              </a:rPr>
              <a:t>(11,471 total</a:t>
            </a:r>
            <a:r>
              <a:rPr lang="en-US"/>
              <a:t>)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v>Number of Users (14,898 total)</c:v>
          </c:tx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FY19Q2!$C$1:$D$1</c:f>
              <c:strCache>
                <c:ptCount val="2"/>
                <c:pt idx="0">
                  <c:v>illinoiseitraining.org</c:v>
                </c:pt>
                <c:pt idx="1">
                  <c:v>eitp.education.illinois.edu</c:v>
                </c:pt>
              </c:strCache>
            </c:strRef>
          </c:cat>
          <c:val>
            <c:numRef>
              <c:f>FY19Q2!$C$4:$D$4</c:f>
              <c:numCache>
                <c:formatCode>#,##0</c:formatCode>
                <c:ptCount val="2"/>
                <c:pt idx="0">
                  <c:v>3696</c:v>
                </c:pt>
                <c:pt idx="1">
                  <c:v>7775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E48-4A78-8D71-72CFCEE61CC9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t"/>
      <c:layout>
        <c:manualLayout>
          <c:xMode val="edge"/>
          <c:yMode val="edge"/>
          <c:x val="6.2251261145548305E-2"/>
          <c:y val="0.23744439291216984"/>
          <c:w val="0.9"/>
          <c:h val="0.18954835834199971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Number of Session per Website</a:t>
            </a:r>
          </a:p>
          <a:p>
            <a:pPr>
              <a:defRPr/>
            </a:pPr>
            <a:r>
              <a:rPr lang="en-US">
                <a:solidFill>
                  <a:sysClr val="windowText" lastClr="000000"/>
                </a:solidFill>
              </a:rPr>
              <a:t>(24225 total)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v>Number of Session per Website</c:v>
          </c:tx>
          <c:dPt>
            <c:idx val="0"/>
            <c:bubble3D val="0"/>
            <c:explosion val="3"/>
            <c:extLst>
              <c:ext xmlns:c16="http://schemas.microsoft.com/office/drawing/2014/chart" uri="{C3380CC4-5D6E-409C-BE32-E72D297353CC}">
                <c16:uniqueId val="{00000002-7AD8-4914-AB1C-BD67CCA898FA}"/>
              </c:ext>
            </c:extLst>
          </c:dPt>
          <c:dLbls>
            <c:dLbl>
              <c:idx val="0"/>
              <c:layout>
                <c:manualLayout>
                  <c:x val="-0.12983176112886879"/>
                  <c:y val="1.7967780749496575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AD8-4914-AB1C-BD67CCA898FA}"/>
                </c:ext>
              </c:extLst>
            </c:dLbl>
            <c:dLbl>
              <c:idx val="1"/>
              <c:layout>
                <c:manualLayout>
                  <c:x val="0.13049037187183285"/>
                  <c:y val="-1.471281351113771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AD8-4914-AB1C-BD67CCA898FA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FY19Q1!$C$1:$D$1</c:f>
              <c:strCache>
                <c:ptCount val="2"/>
                <c:pt idx="0">
                  <c:v>illinoiseitraining.org</c:v>
                </c:pt>
                <c:pt idx="1">
                  <c:v>eitp.education.illinois.edu</c:v>
                </c:pt>
              </c:strCache>
            </c:strRef>
          </c:cat>
          <c:val>
            <c:numRef>
              <c:f>FY19Q1!$C$3:$D$3</c:f>
              <c:numCache>
                <c:formatCode>#,##0</c:formatCode>
                <c:ptCount val="2"/>
                <c:pt idx="0">
                  <c:v>7180</c:v>
                </c:pt>
                <c:pt idx="1">
                  <c:v>17045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D8-4914-AB1C-BD67CCA898FA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Number of Users </a:t>
            </a:r>
          </a:p>
          <a:p>
            <a:pPr>
              <a:defRPr/>
            </a:pPr>
            <a:r>
              <a:rPr lang="en-US">
                <a:solidFill>
                  <a:sysClr val="windowText" lastClr="000000"/>
                </a:solidFill>
              </a:rPr>
              <a:t>(12,180 total</a:t>
            </a:r>
            <a:r>
              <a:rPr lang="en-US"/>
              <a:t>)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v>Number of Users (14,898 total)</c:v>
          </c:tx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FY19Q1!$C$1:$D$1</c:f>
              <c:strCache>
                <c:ptCount val="2"/>
                <c:pt idx="0">
                  <c:v>illinoiseitraining.org</c:v>
                </c:pt>
                <c:pt idx="1">
                  <c:v>eitp.education.illinois.edu</c:v>
                </c:pt>
              </c:strCache>
            </c:strRef>
          </c:cat>
          <c:val>
            <c:numRef>
              <c:f>FY19Q1!$C$4:$D$4</c:f>
              <c:numCache>
                <c:formatCode>#,##0</c:formatCode>
                <c:ptCount val="2"/>
                <c:pt idx="0">
                  <c:v>4184</c:v>
                </c:pt>
                <c:pt idx="1">
                  <c:v>7996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E48-4A78-8D71-72CFCEE61CC9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t"/>
      <c:layout>
        <c:manualLayout>
          <c:xMode val="edge"/>
          <c:yMode val="edge"/>
          <c:x val="6.2251261145548305E-2"/>
          <c:y val="0.23744439291216984"/>
          <c:w val="0.9"/>
          <c:h val="0.18954835834199971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Number of Session per Website</a:t>
            </a:r>
          </a:p>
          <a:p>
            <a:pPr>
              <a:defRPr/>
            </a:pPr>
            <a:r>
              <a:rPr lang="en-US">
                <a:solidFill>
                  <a:sysClr val="windowText" lastClr="000000"/>
                </a:solidFill>
              </a:rPr>
              <a:t>(20,096 total)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v>Number of Session per Website</c:v>
          </c:tx>
          <c:dPt>
            <c:idx val="0"/>
            <c:bubble3D val="0"/>
            <c:explosion val="3"/>
            <c:extLst>
              <c:ext xmlns:c16="http://schemas.microsoft.com/office/drawing/2014/chart" uri="{C3380CC4-5D6E-409C-BE32-E72D297353CC}">
                <c16:uniqueId val="{00000002-7AD8-4914-AB1C-BD67CCA898FA}"/>
              </c:ext>
            </c:extLst>
          </c:dPt>
          <c:dLbls>
            <c:dLbl>
              <c:idx val="0"/>
              <c:layout>
                <c:manualLayout>
                  <c:x val="-0.12983176112886879"/>
                  <c:y val="1.7967780749496575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AD8-4914-AB1C-BD67CCA898FA}"/>
                </c:ext>
              </c:extLst>
            </c:dLbl>
            <c:dLbl>
              <c:idx val="1"/>
              <c:layout>
                <c:manualLayout>
                  <c:x val="0.13049037187183285"/>
                  <c:y val="-1.471281351113771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AD8-4914-AB1C-BD67CCA898FA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'4th Qtr FY18'!$C$1:$D$1</c:f>
              <c:strCache>
                <c:ptCount val="2"/>
                <c:pt idx="0">
                  <c:v>illinoiseitraining.org</c:v>
                </c:pt>
                <c:pt idx="1">
                  <c:v>eitp.education.illinois.edu</c:v>
                </c:pt>
              </c:strCache>
            </c:strRef>
          </c:cat>
          <c:val>
            <c:numRef>
              <c:f>'4th Qtr FY18'!$C$3:$D$3</c:f>
              <c:numCache>
                <c:formatCode>#,##0</c:formatCode>
                <c:ptCount val="2"/>
                <c:pt idx="0">
                  <c:v>7248</c:v>
                </c:pt>
                <c:pt idx="1">
                  <c:v>12848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D8-4914-AB1C-BD67CCA898FA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gif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gif"/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gif"/><Relationship Id="rId2" Type="http://schemas.openxmlformats.org/officeDocument/2006/relationships/chart" Target="../charts/chart22.xml"/><Relationship Id="rId1" Type="http://schemas.openxmlformats.org/officeDocument/2006/relationships/chart" Target="../charts/chart21.xml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gif"/><Relationship Id="rId2" Type="http://schemas.openxmlformats.org/officeDocument/2006/relationships/chart" Target="../charts/chart24.xml"/><Relationship Id="rId1" Type="http://schemas.openxmlformats.org/officeDocument/2006/relationships/chart" Target="../charts/chart23.xml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gif"/><Relationship Id="rId2" Type="http://schemas.openxmlformats.org/officeDocument/2006/relationships/chart" Target="../charts/chart26.xml"/><Relationship Id="rId1" Type="http://schemas.openxmlformats.org/officeDocument/2006/relationships/chart" Target="../charts/chart25.xml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gif"/><Relationship Id="rId2" Type="http://schemas.openxmlformats.org/officeDocument/2006/relationships/chart" Target="../charts/chart28.xml"/><Relationship Id="rId1" Type="http://schemas.openxmlformats.org/officeDocument/2006/relationships/chart" Target="../charts/chart27.xml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30.xml"/><Relationship Id="rId1" Type="http://schemas.openxmlformats.org/officeDocument/2006/relationships/chart" Target="../charts/chart29.xml"/><Relationship Id="rId5" Type="http://schemas.openxmlformats.org/officeDocument/2006/relationships/image" Target="../media/image3.png"/><Relationship Id="rId4" Type="http://schemas.openxmlformats.org/officeDocument/2006/relationships/image" Target="../media/image1.gif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2.xml"/><Relationship Id="rId1" Type="http://schemas.openxmlformats.org/officeDocument/2006/relationships/chart" Target="../charts/chart3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gif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gif"/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gif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gif"/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gif"/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gif"/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gif"/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gif"/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257175</xdr:colOff>
      <xdr:row>1</xdr:row>
      <xdr:rowOff>30480</xdr:rowOff>
    </xdr:from>
    <xdr:to>
      <xdr:col>15</xdr:col>
      <xdr:colOff>190500</xdr:colOff>
      <xdr:row>18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944F340-E7CC-4BFE-842F-1958916DC1E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259080</xdr:colOff>
      <xdr:row>19</xdr:row>
      <xdr:rowOff>95250</xdr:rowOff>
    </xdr:from>
    <xdr:to>
      <xdr:col>15</xdr:col>
      <xdr:colOff>209550</xdr:colOff>
      <xdr:row>34</xdr:row>
      <xdr:rowOff>116205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CA21C4D4-27BA-41BD-9844-987BB69EBB0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9525</xdr:colOff>
      <xdr:row>24</xdr:row>
      <xdr:rowOff>9525</xdr:rowOff>
    </xdr:to>
    <xdr:pic>
      <xdr:nvPicPr>
        <xdr:cNvPr id="4" name="Picture 3" descr="https://www.google.com/analytics/web/s/cleardot.gif">
          <a:extLst>
            <a:ext uri="{FF2B5EF4-FFF2-40B4-BE49-F238E27FC236}">
              <a16:creationId xmlns:a16="http://schemas.microsoft.com/office/drawing/2014/main" id="{D9BECFC7-E8C0-4933-9621-2A4D88FD14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92275" y="457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9525</xdr:colOff>
      <xdr:row>24</xdr:row>
      <xdr:rowOff>9525</xdr:rowOff>
    </xdr:to>
    <xdr:pic>
      <xdr:nvPicPr>
        <xdr:cNvPr id="5" name="Picture 4" descr="https://www.google.com/analytics/web/s/cleardot.gif">
          <a:extLst>
            <a:ext uri="{FF2B5EF4-FFF2-40B4-BE49-F238E27FC236}">
              <a16:creationId xmlns:a16="http://schemas.microsoft.com/office/drawing/2014/main" id="{F475CE14-CA07-408D-BD46-155DE89657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92275" y="457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</xdr:colOff>
      <xdr:row>12</xdr:row>
      <xdr:rowOff>7620</xdr:rowOff>
    </xdr:to>
    <xdr:pic>
      <xdr:nvPicPr>
        <xdr:cNvPr id="6" name="Picture 5" descr="https://analytics.google.com/analytics/web/s/cleardot.gif">
          <a:extLst>
            <a:ext uri="{FF2B5EF4-FFF2-40B4-BE49-F238E27FC236}">
              <a16:creationId xmlns:a16="http://schemas.microsoft.com/office/drawing/2014/main" id="{63A616DE-B07D-4EC3-8397-33194EF117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86675" y="228600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</xdr:colOff>
      <xdr:row>13</xdr:row>
      <xdr:rowOff>7620</xdr:rowOff>
    </xdr:to>
    <xdr:pic>
      <xdr:nvPicPr>
        <xdr:cNvPr id="7" name="Picture 6" descr="https://analytics.google.com/analytics/web/s/cleardot.gif">
          <a:extLst>
            <a:ext uri="{FF2B5EF4-FFF2-40B4-BE49-F238E27FC236}">
              <a16:creationId xmlns:a16="http://schemas.microsoft.com/office/drawing/2014/main" id="{371948BD-F1A6-4004-BDA1-0EDEA92E2A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86675" y="247650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257175</xdr:colOff>
      <xdr:row>1</xdr:row>
      <xdr:rowOff>30480</xdr:rowOff>
    </xdr:from>
    <xdr:to>
      <xdr:col>15</xdr:col>
      <xdr:colOff>190500</xdr:colOff>
      <xdr:row>18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259080</xdr:colOff>
      <xdr:row>19</xdr:row>
      <xdr:rowOff>95250</xdr:rowOff>
    </xdr:from>
    <xdr:to>
      <xdr:col>15</xdr:col>
      <xdr:colOff>209550</xdr:colOff>
      <xdr:row>34</xdr:row>
      <xdr:rowOff>116205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9525</xdr:colOff>
      <xdr:row>24</xdr:row>
      <xdr:rowOff>9525</xdr:rowOff>
    </xdr:to>
    <xdr:pic>
      <xdr:nvPicPr>
        <xdr:cNvPr id="4" name="Picture 3" descr="https://www.google.com/analytics/web/s/cleardot.gif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9920" y="4206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9525</xdr:colOff>
      <xdr:row>24</xdr:row>
      <xdr:rowOff>9525</xdr:rowOff>
    </xdr:to>
    <xdr:pic>
      <xdr:nvPicPr>
        <xdr:cNvPr id="5" name="Picture 4" descr="https://www.google.com/analytics/web/s/cleardot.gif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9920" y="4206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</xdr:colOff>
      <xdr:row>12</xdr:row>
      <xdr:rowOff>7620</xdr:rowOff>
    </xdr:to>
    <xdr:pic>
      <xdr:nvPicPr>
        <xdr:cNvPr id="6" name="Picture 5" descr="https://analytics.google.com/analytics/web/s/cleardot.gif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94320" y="210312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</xdr:colOff>
      <xdr:row>13</xdr:row>
      <xdr:rowOff>7620</xdr:rowOff>
    </xdr:to>
    <xdr:pic>
      <xdr:nvPicPr>
        <xdr:cNvPr id="7" name="Picture 6" descr="https://analytics.google.com/analytics/web/s/cleardot.gif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94320" y="227838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257175</xdr:colOff>
      <xdr:row>1</xdr:row>
      <xdr:rowOff>30480</xdr:rowOff>
    </xdr:from>
    <xdr:to>
      <xdr:col>15</xdr:col>
      <xdr:colOff>190500</xdr:colOff>
      <xdr:row>18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259080</xdr:colOff>
      <xdr:row>19</xdr:row>
      <xdr:rowOff>95250</xdr:rowOff>
    </xdr:from>
    <xdr:to>
      <xdr:col>15</xdr:col>
      <xdr:colOff>209550</xdr:colOff>
      <xdr:row>34</xdr:row>
      <xdr:rowOff>116205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9525</xdr:colOff>
      <xdr:row>24</xdr:row>
      <xdr:rowOff>9525</xdr:rowOff>
    </xdr:to>
    <xdr:pic>
      <xdr:nvPicPr>
        <xdr:cNvPr id="4" name="Picture 3" descr="https://www.google.com/analytics/web/s/cleardot.gif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9920" y="4206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9525</xdr:colOff>
      <xdr:row>24</xdr:row>
      <xdr:rowOff>9525</xdr:rowOff>
    </xdr:to>
    <xdr:pic>
      <xdr:nvPicPr>
        <xdr:cNvPr id="5" name="Picture 4" descr="https://www.google.com/analytics/web/s/cleardot.gif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9920" y="4206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</xdr:colOff>
      <xdr:row>12</xdr:row>
      <xdr:rowOff>7620</xdr:rowOff>
    </xdr:to>
    <xdr:pic>
      <xdr:nvPicPr>
        <xdr:cNvPr id="6" name="Picture 5" descr="https://analytics.google.com/analytics/web/s/cleardot.gif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94320" y="210312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</xdr:colOff>
      <xdr:row>13</xdr:row>
      <xdr:rowOff>7620</xdr:rowOff>
    </xdr:to>
    <xdr:pic>
      <xdr:nvPicPr>
        <xdr:cNvPr id="7" name="Picture 6" descr="https://analytics.google.com/analytics/web/s/cleardot.gif">
          <a:extLst>
            <a:ext uri="{FF2B5EF4-FFF2-40B4-BE49-F238E27FC236}">
              <a16:creationId xmlns:a16="http://schemas.microsoft.com/office/drawing/2014/main" id="{00000000-0008-0000-08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94320" y="227838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257175</xdr:colOff>
      <xdr:row>1</xdr:row>
      <xdr:rowOff>30480</xdr:rowOff>
    </xdr:from>
    <xdr:to>
      <xdr:col>15</xdr:col>
      <xdr:colOff>190500</xdr:colOff>
      <xdr:row>18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259080</xdr:colOff>
      <xdr:row>19</xdr:row>
      <xdr:rowOff>95250</xdr:rowOff>
    </xdr:from>
    <xdr:to>
      <xdr:col>15</xdr:col>
      <xdr:colOff>209550</xdr:colOff>
      <xdr:row>34</xdr:row>
      <xdr:rowOff>116205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9525</xdr:colOff>
      <xdr:row>24</xdr:row>
      <xdr:rowOff>9525</xdr:rowOff>
    </xdr:to>
    <xdr:pic>
      <xdr:nvPicPr>
        <xdr:cNvPr id="4" name="Picture 3" descr="https://www.google.com/analytics/web/s/cleardot.gif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97025" y="419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9525</xdr:colOff>
      <xdr:row>24</xdr:row>
      <xdr:rowOff>9525</xdr:rowOff>
    </xdr:to>
    <xdr:pic>
      <xdr:nvPicPr>
        <xdr:cNvPr id="5" name="Picture 4" descr="https://www.google.com/analytics/web/s/cleardot.gif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97025" y="438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</xdr:colOff>
      <xdr:row>12</xdr:row>
      <xdr:rowOff>7620</xdr:rowOff>
    </xdr:to>
    <xdr:pic>
      <xdr:nvPicPr>
        <xdr:cNvPr id="6" name="Picture 5" descr="https://analytics.google.com/analytics/web/s/cleardot.gif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91425" y="171450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</xdr:colOff>
      <xdr:row>13</xdr:row>
      <xdr:rowOff>7620</xdr:rowOff>
    </xdr:to>
    <xdr:pic>
      <xdr:nvPicPr>
        <xdr:cNvPr id="7" name="Picture 6" descr="https://analytics.google.com/analytics/web/s/cleardot.gif">
          <a:extLst>
            <a:ext uri="{FF2B5EF4-FFF2-40B4-BE49-F238E27FC236}">
              <a16:creationId xmlns:a16="http://schemas.microsoft.com/office/drawing/2014/main" id="{00000000-0008-0000-09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91425" y="190500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304800</xdr:colOff>
      <xdr:row>1</xdr:row>
      <xdr:rowOff>30480</xdr:rowOff>
    </xdr:from>
    <xdr:to>
      <xdr:col>15</xdr:col>
      <xdr:colOff>190500</xdr:colOff>
      <xdr:row>18</xdr:row>
      <xdr:rowOff>83820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449580</xdr:colOff>
      <xdr:row>19</xdr:row>
      <xdr:rowOff>129540</xdr:rowOff>
    </xdr:from>
    <xdr:to>
      <xdr:col>15</xdr:col>
      <xdr:colOff>137160</xdr:colOff>
      <xdr:row>35</xdr:row>
      <xdr:rowOff>68580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9525</xdr:colOff>
      <xdr:row>22</xdr:row>
      <xdr:rowOff>9525</xdr:rowOff>
    </xdr:to>
    <xdr:pic>
      <xdr:nvPicPr>
        <xdr:cNvPr id="4" name="Picture 3" descr="https://www.google.com/analytics/web/s/cleardot.gif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00860" y="388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0</xdr:colOff>
      <xdr:row>23</xdr:row>
      <xdr:rowOff>0</xdr:rowOff>
    </xdr:from>
    <xdr:to>
      <xdr:col>18</xdr:col>
      <xdr:colOff>9525</xdr:colOff>
      <xdr:row>23</xdr:row>
      <xdr:rowOff>9525</xdr:rowOff>
    </xdr:to>
    <xdr:pic>
      <xdr:nvPicPr>
        <xdr:cNvPr id="5" name="Picture 4" descr="https://www.google.com/analytics/web/s/cleardot.gif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00860" y="40614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7620</xdr:colOff>
      <xdr:row>9</xdr:row>
      <xdr:rowOff>7620</xdr:rowOff>
    </xdr:to>
    <xdr:pic>
      <xdr:nvPicPr>
        <xdr:cNvPr id="6" name="Picture 5" descr="https://analytics.google.com/analytics/web/s/cleardot.gif">
          <a:extLst>
            <a:ext uri="{FF2B5EF4-FFF2-40B4-BE49-F238E27FC236}">
              <a16:creationId xmlns:a16="http://schemas.microsoft.com/office/drawing/2014/main" id="{00000000-0008-0000-0A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95260" y="160782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</xdr:colOff>
      <xdr:row>10</xdr:row>
      <xdr:rowOff>7620</xdr:rowOff>
    </xdr:to>
    <xdr:pic>
      <xdr:nvPicPr>
        <xdr:cNvPr id="7" name="Picture 6" descr="https://analytics.google.com/analytics/web/s/cleardot.gif">
          <a:extLst>
            <a:ext uri="{FF2B5EF4-FFF2-40B4-BE49-F238E27FC236}">
              <a16:creationId xmlns:a16="http://schemas.microsoft.com/office/drawing/2014/main" id="{00000000-0008-0000-0A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95260" y="178308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304800</xdr:colOff>
      <xdr:row>1</xdr:row>
      <xdr:rowOff>30480</xdr:rowOff>
    </xdr:from>
    <xdr:to>
      <xdr:col>15</xdr:col>
      <xdr:colOff>190500</xdr:colOff>
      <xdr:row>18</xdr:row>
      <xdr:rowOff>83820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449580</xdr:colOff>
      <xdr:row>19</xdr:row>
      <xdr:rowOff>129540</xdr:rowOff>
    </xdr:from>
    <xdr:to>
      <xdr:col>15</xdr:col>
      <xdr:colOff>137160</xdr:colOff>
      <xdr:row>35</xdr:row>
      <xdr:rowOff>68580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9525</xdr:colOff>
      <xdr:row>22</xdr:row>
      <xdr:rowOff>9525</xdr:rowOff>
    </xdr:to>
    <xdr:pic>
      <xdr:nvPicPr>
        <xdr:cNvPr id="5" name="Picture 4" descr="https://www.google.com/analytics/web/s/cleardot.gif">
          <a:extLst>
            <a:ext uri="{FF2B5EF4-FFF2-40B4-BE49-F238E27FC236}">
              <a16:creationId xmlns:a16="http://schemas.microsoft.com/office/drawing/2014/main" id="{00000000-0008-0000-0B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00860" y="38557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0</xdr:colOff>
      <xdr:row>23</xdr:row>
      <xdr:rowOff>0</xdr:rowOff>
    </xdr:from>
    <xdr:to>
      <xdr:col>18</xdr:col>
      <xdr:colOff>9525</xdr:colOff>
      <xdr:row>23</xdr:row>
      <xdr:rowOff>9525</xdr:rowOff>
    </xdr:to>
    <xdr:pic>
      <xdr:nvPicPr>
        <xdr:cNvPr id="6" name="Picture 5" descr="https://www.google.com/analytics/web/s/cleardot.gif">
          <a:extLst>
            <a:ext uri="{FF2B5EF4-FFF2-40B4-BE49-F238E27FC236}">
              <a16:creationId xmlns:a16="http://schemas.microsoft.com/office/drawing/2014/main" id="{00000000-0008-0000-0B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00860" y="40309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7620</xdr:colOff>
      <xdr:row>9</xdr:row>
      <xdr:rowOff>7620</xdr:rowOff>
    </xdr:to>
    <xdr:pic>
      <xdr:nvPicPr>
        <xdr:cNvPr id="8" name="Picture 7" descr="https://analytics.google.com/analytics/web/s/cleardot.gif">
          <a:extLst>
            <a:ext uri="{FF2B5EF4-FFF2-40B4-BE49-F238E27FC236}">
              <a16:creationId xmlns:a16="http://schemas.microsoft.com/office/drawing/2014/main" id="{00000000-0008-0000-0B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95260" y="171450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</xdr:colOff>
      <xdr:row>10</xdr:row>
      <xdr:rowOff>7620</xdr:rowOff>
    </xdr:to>
    <xdr:pic>
      <xdr:nvPicPr>
        <xdr:cNvPr id="9" name="Picture 8" descr="https://analytics.google.com/analytics/web/s/cleardot.gif">
          <a:extLst>
            <a:ext uri="{FF2B5EF4-FFF2-40B4-BE49-F238E27FC236}">
              <a16:creationId xmlns:a16="http://schemas.microsoft.com/office/drawing/2014/main" id="{00000000-0008-0000-0B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95260" y="188976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304800</xdr:colOff>
      <xdr:row>1</xdr:row>
      <xdr:rowOff>30480</xdr:rowOff>
    </xdr:from>
    <xdr:to>
      <xdr:col>15</xdr:col>
      <xdr:colOff>190500</xdr:colOff>
      <xdr:row>18</xdr:row>
      <xdr:rowOff>83820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449580</xdr:colOff>
      <xdr:row>19</xdr:row>
      <xdr:rowOff>129540</xdr:rowOff>
    </xdr:from>
    <xdr:to>
      <xdr:col>15</xdr:col>
      <xdr:colOff>137160</xdr:colOff>
      <xdr:row>35</xdr:row>
      <xdr:rowOff>68580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16</xdr:col>
      <xdr:colOff>0</xdr:colOff>
      <xdr:row>1</xdr:row>
      <xdr:rowOff>180975</xdr:rowOff>
    </xdr:from>
    <xdr:to>
      <xdr:col>21</xdr:col>
      <xdr:colOff>114300</xdr:colOff>
      <xdr:row>15</xdr:row>
      <xdr:rowOff>38100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l="39901" t="55655" r="51452" b="19805"/>
        <a:stretch/>
      </xdr:blipFill>
      <xdr:spPr>
        <a:xfrm>
          <a:off x="13077825" y="371475"/>
          <a:ext cx="3162300" cy="2524125"/>
        </a:xfrm>
        <a:prstGeom prst="rect">
          <a:avLst/>
        </a:prstGeom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9525</xdr:colOff>
      <xdr:row>22</xdr:row>
      <xdr:rowOff>9525</xdr:rowOff>
    </xdr:to>
    <xdr:pic>
      <xdr:nvPicPr>
        <xdr:cNvPr id="5" name="Picture 4" descr="https://www.google.com/analytics/web/s/cleardot.gif"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97025" y="419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0</xdr:colOff>
      <xdr:row>23</xdr:row>
      <xdr:rowOff>0</xdr:rowOff>
    </xdr:from>
    <xdr:to>
      <xdr:col>18</xdr:col>
      <xdr:colOff>9525</xdr:colOff>
      <xdr:row>23</xdr:row>
      <xdr:rowOff>9525</xdr:rowOff>
    </xdr:to>
    <xdr:pic>
      <xdr:nvPicPr>
        <xdr:cNvPr id="6" name="Picture 5" descr="https://www.google.com/analytics/web/s/cleardot.gif">
          <a:extLst>
            <a:ext uri="{FF2B5EF4-FFF2-40B4-BE49-F238E27FC236}">
              <a16:creationId xmlns:a16="http://schemas.microsoft.com/office/drawing/2014/main" id="{00000000-0008-0000-0C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97025" y="438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476250</xdr:colOff>
      <xdr:row>19</xdr:row>
      <xdr:rowOff>9525</xdr:rowOff>
    </xdr:from>
    <xdr:to>
      <xdr:col>21</xdr:col>
      <xdr:colOff>180974</xdr:colOff>
      <xdr:row>32</xdr:row>
      <xdr:rowOff>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00000000-0008-0000-0C00-000008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 l="-1757"/>
        <a:stretch/>
      </xdr:blipFill>
      <xdr:spPr>
        <a:xfrm>
          <a:off x="13554075" y="3629025"/>
          <a:ext cx="2752724" cy="2466975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342900</xdr:colOff>
      <xdr:row>1</xdr:row>
      <xdr:rowOff>22860</xdr:rowOff>
    </xdr:from>
    <xdr:to>
      <xdr:col>13</xdr:col>
      <xdr:colOff>228600</xdr:colOff>
      <xdr:row>18</xdr:row>
      <xdr:rowOff>76200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281940</xdr:colOff>
      <xdr:row>19</xdr:row>
      <xdr:rowOff>129540</xdr:rowOff>
    </xdr:from>
    <xdr:to>
      <xdr:col>15</xdr:col>
      <xdr:colOff>586740</xdr:colOff>
      <xdr:row>35</xdr:row>
      <xdr:rowOff>68580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257175</xdr:colOff>
      <xdr:row>1</xdr:row>
      <xdr:rowOff>30480</xdr:rowOff>
    </xdr:from>
    <xdr:to>
      <xdr:col>15</xdr:col>
      <xdr:colOff>190500</xdr:colOff>
      <xdr:row>18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B38AA5A-0DEC-4493-BD41-E6D2357050F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259080</xdr:colOff>
      <xdr:row>19</xdr:row>
      <xdr:rowOff>95250</xdr:rowOff>
    </xdr:from>
    <xdr:to>
      <xdr:col>15</xdr:col>
      <xdr:colOff>209550</xdr:colOff>
      <xdr:row>34</xdr:row>
      <xdr:rowOff>116205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B419C5AE-221F-4568-83B8-ABC8790FCCC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9525</xdr:colOff>
      <xdr:row>24</xdr:row>
      <xdr:rowOff>9525</xdr:rowOff>
    </xdr:to>
    <xdr:pic>
      <xdr:nvPicPr>
        <xdr:cNvPr id="4" name="Picture 3" descr="https://www.google.com/analytics/web/s/cleardot.gif">
          <a:extLst>
            <a:ext uri="{FF2B5EF4-FFF2-40B4-BE49-F238E27FC236}">
              <a16:creationId xmlns:a16="http://schemas.microsoft.com/office/drawing/2014/main" id="{1F281961-88F1-42B8-9B1B-477C064666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92275" y="457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9525</xdr:colOff>
      <xdr:row>24</xdr:row>
      <xdr:rowOff>9525</xdr:rowOff>
    </xdr:to>
    <xdr:pic>
      <xdr:nvPicPr>
        <xdr:cNvPr id="5" name="Picture 4" descr="https://www.google.com/analytics/web/s/cleardot.gif">
          <a:extLst>
            <a:ext uri="{FF2B5EF4-FFF2-40B4-BE49-F238E27FC236}">
              <a16:creationId xmlns:a16="http://schemas.microsoft.com/office/drawing/2014/main" id="{23340ACF-AEB1-4D9A-A675-5A4DB14154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92275" y="457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</xdr:colOff>
      <xdr:row>12</xdr:row>
      <xdr:rowOff>7620</xdr:rowOff>
    </xdr:to>
    <xdr:pic>
      <xdr:nvPicPr>
        <xdr:cNvPr id="6" name="Picture 5" descr="https://analytics.google.com/analytics/web/s/cleardot.gif">
          <a:extLst>
            <a:ext uri="{FF2B5EF4-FFF2-40B4-BE49-F238E27FC236}">
              <a16:creationId xmlns:a16="http://schemas.microsoft.com/office/drawing/2014/main" id="{D271748A-024F-4694-B4A9-C12EEB1C70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86675" y="228600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</xdr:colOff>
      <xdr:row>13</xdr:row>
      <xdr:rowOff>7620</xdr:rowOff>
    </xdr:to>
    <xdr:pic>
      <xdr:nvPicPr>
        <xdr:cNvPr id="7" name="Picture 6" descr="https://analytics.google.com/analytics/web/s/cleardot.gif">
          <a:extLst>
            <a:ext uri="{FF2B5EF4-FFF2-40B4-BE49-F238E27FC236}">
              <a16:creationId xmlns:a16="http://schemas.microsoft.com/office/drawing/2014/main" id="{A6EB2D01-3B3A-4EFC-ADB3-8577C1B6D8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86675" y="247650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257175</xdr:colOff>
      <xdr:row>1</xdr:row>
      <xdr:rowOff>30480</xdr:rowOff>
    </xdr:from>
    <xdr:to>
      <xdr:col>15</xdr:col>
      <xdr:colOff>190500</xdr:colOff>
      <xdr:row>18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259080</xdr:colOff>
      <xdr:row>19</xdr:row>
      <xdr:rowOff>95250</xdr:rowOff>
    </xdr:from>
    <xdr:to>
      <xdr:col>15</xdr:col>
      <xdr:colOff>209550</xdr:colOff>
      <xdr:row>34</xdr:row>
      <xdr:rowOff>116205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9525</xdr:colOff>
      <xdr:row>24</xdr:row>
      <xdr:rowOff>9525</xdr:rowOff>
    </xdr:to>
    <xdr:pic>
      <xdr:nvPicPr>
        <xdr:cNvPr id="4" name="Picture 3" descr="https://www.google.com/analytics/web/s/cleardot.gif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92275" y="457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9525</xdr:colOff>
      <xdr:row>24</xdr:row>
      <xdr:rowOff>9525</xdr:rowOff>
    </xdr:to>
    <xdr:pic>
      <xdr:nvPicPr>
        <xdr:cNvPr id="5" name="Picture 4" descr="https://www.google.com/analytics/web/s/cleardot.gif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92275" y="457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</xdr:colOff>
      <xdr:row>12</xdr:row>
      <xdr:rowOff>7620</xdr:rowOff>
    </xdr:to>
    <xdr:pic>
      <xdr:nvPicPr>
        <xdr:cNvPr id="6" name="Picture 5" descr="https://analytics.google.com/analytics/web/s/cleardot.gif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86675" y="228600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</xdr:colOff>
      <xdr:row>13</xdr:row>
      <xdr:rowOff>7620</xdr:rowOff>
    </xdr:to>
    <xdr:pic>
      <xdr:nvPicPr>
        <xdr:cNvPr id="7" name="Picture 6" descr="https://analytics.google.com/analytics/web/s/cleardot.gif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86675" y="247650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257175</xdr:colOff>
      <xdr:row>1</xdr:row>
      <xdr:rowOff>30480</xdr:rowOff>
    </xdr:from>
    <xdr:to>
      <xdr:col>15</xdr:col>
      <xdr:colOff>190500</xdr:colOff>
      <xdr:row>18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259080</xdr:colOff>
      <xdr:row>19</xdr:row>
      <xdr:rowOff>95250</xdr:rowOff>
    </xdr:from>
    <xdr:to>
      <xdr:col>15</xdr:col>
      <xdr:colOff>209550</xdr:colOff>
      <xdr:row>34</xdr:row>
      <xdr:rowOff>116205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9525</xdr:colOff>
      <xdr:row>24</xdr:row>
      <xdr:rowOff>9525</xdr:rowOff>
    </xdr:to>
    <xdr:pic>
      <xdr:nvPicPr>
        <xdr:cNvPr id="4" name="Picture 3" descr="https://www.google.com/analytics/web/s/cleardot.gif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9920" y="4206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9525</xdr:colOff>
      <xdr:row>24</xdr:row>
      <xdr:rowOff>9525</xdr:rowOff>
    </xdr:to>
    <xdr:pic>
      <xdr:nvPicPr>
        <xdr:cNvPr id="5" name="Picture 4" descr="https://www.google.com/analytics/web/s/cleardot.gif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9920" y="4206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</xdr:colOff>
      <xdr:row>12</xdr:row>
      <xdr:rowOff>7620</xdr:rowOff>
    </xdr:to>
    <xdr:pic>
      <xdr:nvPicPr>
        <xdr:cNvPr id="6" name="Picture 5" descr="https://analytics.google.com/analytics/web/s/cleardot.gif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94320" y="210312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</xdr:colOff>
      <xdr:row>13</xdr:row>
      <xdr:rowOff>7620</xdr:rowOff>
    </xdr:to>
    <xdr:pic>
      <xdr:nvPicPr>
        <xdr:cNvPr id="7" name="Picture 6" descr="https://analytics.google.com/analytics/web/s/cleardot.gif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94320" y="227838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257175</xdr:colOff>
      <xdr:row>1</xdr:row>
      <xdr:rowOff>68580</xdr:rowOff>
    </xdr:from>
    <xdr:to>
      <xdr:col>15</xdr:col>
      <xdr:colOff>190500</xdr:colOff>
      <xdr:row>18</xdr:row>
      <xdr:rowOff>38100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259080</xdr:colOff>
      <xdr:row>19</xdr:row>
      <xdr:rowOff>95250</xdr:rowOff>
    </xdr:from>
    <xdr:to>
      <xdr:col>15</xdr:col>
      <xdr:colOff>209550</xdr:colOff>
      <xdr:row>34</xdr:row>
      <xdr:rowOff>116205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9525</xdr:colOff>
      <xdr:row>24</xdr:row>
      <xdr:rowOff>9525</xdr:rowOff>
    </xdr:to>
    <xdr:pic>
      <xdr:nvPicPr>
        <xdr:cNvPr id="4" name="Picture 3" descr="https://www.google.com/analytics/web/s/cleardot.gif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9920" y="4206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9525</xdr:colOff>
      <xdr:row>24</xdr:row>
      <xdr:rowOff>9525</xdr:rowOff>
    </xdr:to>
    <xdr:pic>
      <xdr:nvPicPr>
        <xdr:cNvPr id="5" name="Picture 4" descr="https://www.google.com/analytics/web/s/cleardot.gif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9920" y="4206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</xdr:colOff>
      <xdr:row>12</xdr:row>
      <xdr:rowOff>7620</xdr:rowOff>
    </xdr:to>
    <xdr:pic>
      <xdr:nvPicPr>
        <xdr:cNvPr id="6" name="Picture 5" descr="https://analytics.google.com/analytics/web/s/cleardot.gif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94320" y="210312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</xdr:colOff>
      <xdr:row>13</xdr:row>
      <xdr:rowOff>7620</xdr:rowOff>
    </xdr:to>
    <xdr:pic>
      <xdr:nvPicPr>
        <xdr:cNvPr id="7" name="Picture 6" descr="https://analytics.google.com/analytics/web/s/cleardot.gif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94320" y="227838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257175</xdr:colOff>
      <xdr:row>1</xdr:row>
      <xdr:rowOff>30480</xdr:rowOff>
    </xdr:from>
    <xdr:to>
      <xdr:col>15</xdr:col>
      <xdr:colOff>190500</xdr:colOff>
      <xdr:row>18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259080</xdr:colOff>
      <xdr:row>19</xdr:row>
      <xdr:rowOff>95250</xdr:rowOff>
    </xdr:from>
    <xdr:to>
      <xdr:col>15</xdr:col>
      <xdr:colOff>209550</xdr:colOff>
      <xdr:row>34</xdr:row>
      <xdr:rowOff>116205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9525</xdr:colOff>
      <xdr:row>24</xdr:row>
      <xdr:rowOff>9525</xdr:rowOff>
    </xdr:to>
    <xdr:pic>
      <xdr:nvPicPr>
        <xdr:cNvPr id="4" name="Picture 3" descr="https://www.google.com/analytics/web/s/cleardot.gif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92275" y="457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9525</xdr:colOff>
      <xdr:row>24</xdr:row>
      <xdr:rowOff>9525</xdr:rowOff>
    </xdr:to>
    <xdr:pic>
      <xdr:nvPicPr>
        <xdr:cNvPr id="5" name="Picture 4" descr="https://www.google.com/analytics/web/s/cleardot.gif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92275" y="457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</xdr:colOff>
      <xdr:row>12</xdr:row>
      <xdr:rowOff>7620</xdr:rowOff>
    </xdr:to>
    <xdr:pic>
      <xdr:nvPicPr>
        <xdr:cNvPr id="6" name="Picture 5" descr="https://analytics.google.com/analytics/web/s/cleardot.gif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86675" y="228600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</xdr:colOff>
      <xdr:row>13</xdr:row>
      <xdr:rowOff>7620</xdr:rowOff>
    </xdr:to>
    <xdr:pic>
      <xdr:nvPicPr>
        <xdr:cNvPr id="7" name="Picture 6" descr="https://analytics.google.com/analytics/web/s/cleardot.gif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86675" y="247650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257175</xdr:colOff>
      <xdr:row>1</xdr:row>
      <xdr:rowOff>30480</xdr:rowOff>
    </xdr:from>
    <xdr:to>
      <xdr:col>15</xdr:col>
      <xdr:colOff>190500</xdr:colOff>
      <xdr:row>18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259080</xdr:colOff>
      <xdr:row>19</xdr:row>
      <xdr:rowOff>95250</xdr:rowOff>
    </xdr:from>
    <xdr:to>
      <xdr:col>15</xdr:col>
      <xdr:colOff>209550</xdr:colOff>
      <xdr:row>34</xdr:row>
      <xdr:rowOff>116205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9525</xdr:colOff>
      <xdr:row>24</xdr:row>
      <xdr:rowOff>9525</xdr:rowOff>
    </xdr:to>
    <xdr:pic>
      <xdr:nvPicPr>
        <xdr:cNvPr id="4" name="Picture 3" descr="https://www.google.com/analytics/web/s/cleardot.gif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92275" y="457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9525</xdr:colOff>
      <xdr:row>24</xdr:row>
      <xdr:rowOff>9525</xdr:rowOff>
    </xdr:to>
    <xdr:pic>
      <xdr:nvPicPr>
        <xdr:cNvPr id="5" name="Picture 4" descr="https://www.google.com/analytics/web/s/cleardot.gif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92275" y="457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</xdr:colOff>
      <xdr:row>12</xdr:row>
      <xdr:rowOff>7620</xdr:rowOff>
    </xdr:to>
    <xdr:pic>
      <xdr:nvPicPr>
        <xdr:cNvPr id="6" name="Picture 5" descr="https://analytics.google.com/analytics/web/s/cleardot.gif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86675" y="228600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</xdr:colOff>
      <xdr:row>13</xdr:row>
      <xdr:rowOff>7620</xdr:rowOff>
    </xdr:to>
    <xdr:pic>
      <xdr:nvPicPr>
        <xdr:cNvPr id="7" name="Picture 6" descr="https://analytics.google.com/analytics/web/s/cleardot.gif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86675" y="247650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257175</xdr:colOff>
      <xdr:row>1</xdr:row>
      <xdr:rowOff>30480</xdr:rowOff>
    </xdr:from>
    <xdr:to>
      <xdr:col>15</xdr:col>
      <xdr:colOff>190500</xdr:colOff>
      <xdr:row>18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259080</xdr:colOff>
      <xdr:row>19</xdr:row>
      <xdr:rowOff>95250</xdr:rowOff>
    </xdr:from>
    <xdr:to>
      <xdr:col>15</xdr:col>
      <xdr:colOff>209550</xdr:colOff>
      <xdr:row>34</xdr:row>
      <xdr:rowOff>116205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9525</xdr:colOff>
      <xdr:row>24</xdr:row>
      <xdr:rowOff>9525</xdr:rowOff>
    </xdr:to>
    <xdr:pic>
      <xdr:nvPicPr>
        <xdr:cNvPr id="4" name="Picture 3" descr="https://www.google.com/analytics/web/s/cleardot.gif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92275" y="457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9525</xdr:colOff>
      <xdr:row>24</xdr:row>
      <xdr:rowOff>9525</xdr:rowOff>
    </xdr:to>
    <xdr:pic>
      <xdr:nvPicPr>
        <xdr:cNvPr id="5" name="Picture 4" descr="https://www.google.com/analytics/web/s/cleardot.gif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92275" y="457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</xdr:colOff>
      <xdr:row>12</xdr:row>
      <xdr:rowOff>7620</xdr:rowOff>
    </xdr:to>
    <xdr:pic>
      <xdr:nvPicPr>
        <xdr:cNvPr id="6" name="Picture 5" descr="https://analytics.google.com/analytics/web/s/cleardot.gif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86675" y="228600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</xdr:colOff>
      <xdr:row>13</xdr:row>
      <xdr:rowOff>7620</xdr:rowOff>
    </xdr:to>
    <xdr:pic>
      <xdr:nvPicPr>
        <xdr:cNvPr id="7" name="Picture 6" descr="https://analytics.google.com/analytics/web/s/cleardot.gif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86675" y="247650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257175</xdr:colOff>
      <xdr:row>1</xdr:row>
      <xdr:rowOff>30480</xdr:rowOff>
    </xdr:from>
    <xdr:to>
      <xdr:col>15</xdr:col>
      <xdr:colOff>190500</xdr:colOff>
      <xdr:row>18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259080</xdr:colOff>
      <xdr:row>19</xdr:row>
      <xdr:rowOff>95250</xdr:rowOff>
    </xdr:from>
    <xdr:to>
      <xdr:col>15</xdr:col>
      <xdr:colOff>209550</xdr:colOff>
      <xdr:row>34</xdr:row>
      <xdr:rowOff>116205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9525</xdr:colOff>
      <xdr:row>24</xdr:row>
      <xdr:rowOff>9525</xdr:rowOff>
    </xdr:to>
    <xdr:pic>
      <xdr:nvPicPr>
        <xdr:cNvPr id="4" name="Picture 3" descr="https://www.google.com/analytics/web/s/cleardot.gif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9920" y="4206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9525</xdr:colOff>
      <xdr:row>24</xdr:row>
      <xdr:rowOff>9525</xdr:rowOff>
    </xdr:to>
    <xdr:pic>
      <xdr:nvPicPr>
        <xdr:cNvPr id="5" name="Picture 4" descr="https://www.google.com/analytics/web/s/cleardot.gif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9920" y="4206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</xdr:colOff>
      <xdr:row>12</xdr:row>
      <xdr:rowOff>7620</xdr:rowOff>
    </xdr:to>
    <xdr:pic>
      <xdr:nvPicPr>
        <xdr:cNvPr id="6" name="Picture 5" descr="https://analytics.google.com/analytics/web/s/cleardot.gif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94320" y="210312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</xdr:colOff>
      <xdr:row>13</xdr:row>
      <xdr:rowOff>7620</xdr:rowOff>
    </xdr:to>
    <xdr:pic>
      <xdr:nvPicPr>
        <xdr:cNvPr id="7" name="Picture 6" descr="https://analytics.google.com/analytics/web/s/cleardot.gif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94320" y="227838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riel">
      <a:dk1>
        <a:sysClr val="windowText" lastClr="000000"/>
      </a:dk1>
      <a:lt1>
        <a:sysClr val="window" lastClr="FFFFFF"/>
      </a:lt1>
      <a:dk2>
        <a:srgbClr val="575F6D"/>
      </a:dk2>
      <a:lt2>
        <a:srgbClr val="FFF39D"/>
      </a:lt2>
      <a:accent1>
        <a:srgbClr val="FE8637"/>
      </a:accent1>
      <a:accent2>
        <a:srgbClr val="7598D9"/>
      </a:accent2>
      <a:accent3>
        <a:srgbClr val="B32C16"/>
      </a:accent3>
      <a:accent4>
        <a:srgbClr val="F5CD2D"/>
      </a:accent4>
      <a:accent5>
        <a:srgbClr val="AEBAD5"/>
      </a:accent5>
      <a:accent6>
        <a:srgbClr val="777C84"/>
      </a:accent6>
      <a:hlink>
        <a:srgbClr val="D2611C"/>
      </a:hlink>
      <a:folHlink>
        <a:srgbClr val="3B435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F6E2C2-11F9-444C-BD28-581A44DA3945}">
  <dimension ref="A1:W62"/>
  <sheetViews>
    <sheetView workbookViewId="0">
      <pane ySplit="1" topLeftCell="A2" activePane="bottomLeft" state="frozen"/>
      <selection pane="bottomLeft" activeCell="C25" sqref="C25"/>
    </sheetView>
  </sheetViews>
  <sheetFormatPr defaultRowHeight="15" x14ac:dyDescent="0.25"/>
  <cols>
    <col min="1" max="1" width="5.28515625" customWidth="1"/>
    <col min="2" max="2" width="29.140625" customWidth="1"/>
    <col min="3" max="3" width="29" style="1" customWidth="1"/>
    <col min="4" max="4" width="24.85546875" style="16" customWidth="1"/>
    <col min="5" max="5" width="10.42578125" style="106" customWidth="1"/>
    <col min="6" max="6" width="7.42578125" style="6" customWidth="1"/>
  </cols>
  <sheetData>
    <row r="1" spans="1:23" x14ac:dyDescent="0.25">
      <c r="A1" s="163" t="s">
        <v>4</v>
      </c>
      <c r="B1" s="163"/>
      <c r="C1" s="158" t="s">
        <v>0</v>
      </c>
      <c r="D1" s="19" t="s">
        <v>1</v>
      </c>
      <c r="E1" s="164" t="s">
        <v>2</v>
      </c>
      <c r="F1" s="164"/>
      <c r="G1" s="20"/>
      <c r="H1" s="20"/>
      <c r="I1" s="20"/>
    </row>
    <row r="2" spans="1:23" s="6" customFormat="1" x14ac:dyDescent="0.25">
      <c r="A2" s="74" t="s">
        <v>3</v>
      </c>
      <c r="B2" s="74"/>
      <c r="C2" s="75"/>
      <c r="D2" s="75"/>
      <c r="E2" s="100"/>
      <c r="F2" s="74"/>
      <c r="G2" s="26"/>
      <c r="H2" s="26"/>
      <c r="I2" s="26"/>
    </row>
    <row r="3" spans="1:23" x14ac:dyDescent="0.25">
      <c r="A3" s="20"/>
      <c r="B3" s="20" t="s">
        <v>53</v>
      </c>
      <c r="C3" s="139">
        <v>6061</v>
      </c>
      <c r="D3" s="139">
        <v>17045</v>
      </c>
      <c r="E3" s="131">
        <f>SUM(C3:D3)</f>
        <v>23106</v>
      </c>
      <c r="F3" s="137" t="s">
        <v>86</v>
      </c>
      <c r="G3" s="20"/>
      <c r="H3" s="20"/>
      <c r="I3" s="20"/>
    </row>
    <row r="4" spans="1:23" x14ac:dyDescent="0.25">
      <c r="A4" s="20"/>
      <c r="B4" s="20" t="s">
        <v>22</v>
      </c>
      <c r="C4" s="139">
        <v>3696</v>
      </c>
      <c r="D4" s="139">
        <v>7996</v>
      </c>
      <c r="E4" s="131">
        <f>SUM(C4:D4)</f>
        <v>11692</v>
      </c>
      <c r="F4" s="137" t="s">
        <v>86</v>
      </c>
      <c r="G4" s="20"/>
      <c r="H4" s="20"/>
      <c r="I4" s="20"/>
    </row>
    <row r="5" spans="1:23" x14ac:dyDescent="0.25">
      <c r="A5" s="20"/>
      <c r="B5" s="20" t="s">
        <v>24</v>
      </c>
      <c r="C5" s="140">
        <v>0.46600000000000003</v>
      </c>
      <c r="D5" s="140">
        <v>0.40500000000000003</v>
      </c>
      <c r="E5" s="132">
        <f t="shared" ref="E5:E6" si="0">AVERAGE(C5:D5)</f>
        <v>0.4355</v>
      </c>
      <c r="F5" s="137" t="s">
        <v>87</v>
      </c>
      <c r="G5" s="20"/>
      <c r="H5" s="20"/>
      <c r="I5" s="20"/>
    </row>
    <row r="6" spans="1:23" x14ac:dyDescent="0.25">
      <c r="A6" s="20"/>
      <c r="B6" s="20" t="s">
        <v>25</v>
      </c>
      <c r="C6" s="140">
        <v>0.53400000000000003</v>
      </c>
      <c r="D6" s="140">
        <v>0.59499999999999997</v>
      </c>
      <c r="E6" s="132">
        <f t="shared" si="0"/>
        <v>0.5645</v>
      </c>
      <c r="F6" s="137" t="s">
        <v>87</v>
      </c>
      <c r="G6" s="58"/>
      <c r="H6" s="20"/>
      <c r="I6" s="20"/>
    </row>
    <row r="7" spans="1:23" x14ac:dyDescent="0.25">
      <c r="A7" s="20"/>
      <c r="B7" s="20" t="s">
        <v>23</v>
      </c>
      <c r="C7" s="139">
        <v>46539</v>
      </c>
      <c r="D7" s="139">
        <v>43465</v>
      </c>
      <c r="E7" s="131">
        <f>SUM(C7:D7)</f>
        <v>90004</v>
      </c>
      <c r="F7" s="137" t="s">
        <v>86</v>
      </c>
      <c r="G7" s="20"/>
      <c r="H7" s="20"/>
      <c r="I7" s="20"/>
    </row>
    <row r="8" spans="1:23" x14ac:dyDescent="0.25">
      <c r="A8" s="20"/>
      <c r="B8" s="20" t="s">
        <v>17</v>
      </c>
      <c r="C8" s="51">
        <v>7.68</v>
      </c>
      <c r="D8" s="51">
        <v>2.5499999999999998</v>
      </c>
      <c r="E8" s="133">
        <f>AVERAGE(C8:D8)</f>
        <v>5.1150000000000002</v>
      </c>
      <c r="F8" s="137" t="s">
        <v>87</v>
      </c>
      <c r="G8" s="20"/>
      <c r="H8" s="20"/>
      <c r="I8" s="20"/>
    </row>
    <row r="9" spans="1:23" x14ac:dyDescent="0.25">
      <c r="A9" s="20"/>
      <c r="B9" s="20" t="s">
        <v>18</v>
      </c>
      <c r="C9" s="51" t="s">
        <v>222</v>
      </c>
      <c r="D9" s="141" t="s">
        <v>218</v>
      </c>
      <c r="E9" s="134" t="s">
        <v>221</v>
      </c>
      <c r="F9" s="159" t="s">
        <v>87</v>
      </c>
      <c r="G9" s="20"/>
      <c r="H9" s="20"/>
      <c r="I9" s="20"/>
    </row>
    <row r="10" spans="1:23" x14ac:dyDescent="0.25">
      <c r="A10" s="20"/>
      <c r="B10" s="20" t="s">
        <v>16</v>
      </c>
      <c r="C10" s="140">
        <v>0.4511</v>
      </c>
      <c r="D10" s="140">
        <v>0.44669999999999999</v>
      </c>
      <c r="E10" s="132">
        <f t="shared" ref="E10" si="1">AVERAGE(C10:D10)</f>
        <v>0.44889999999999997</v>
      </c>
      <c r="F10" s="137" t="s">
        <v>87</v>
      </c>
      <c r="G10" s="20"/>
      <c r="H10" s="20"/>
      <c r="I10" s="20"/>
    </row>
    <row r="11" spans="1:23" x14ac:dyDescent="0.25">
      <c r="A11" s="20"/>
      <c r="B11" s="20" t="s">
        <v>40</v>
      </c>
      <c r="C11" s="51" t="s">
        <v>37</v>
      </c>
      <c r="D11" s="51" t="s">
        <v>37</v>
      </c>
      <c r="E11" s="160" t="s">
        <v>37</v>
      </c>
      <c r="F11" s="137"/>
      <c r="G11" s="20"/>
      <c r="H11" s="20"/>
      <c r="I11" s="20"/>
    </row>
    <row r="12" spans="1:23" x14ac:dyDescent="0.25">
      <c r="A12" s="20"/>
      <c r="B12" s="20" t="s">
        <v>8</v>
      </c>
      <c r="C12" s="51" t="s">
        <v>219</v>
      </c>
      <c r="D12" s="51" t="s">
        <v>38</v>
      </c>
      <c r="E12" s="160"/>
      <c r="F12" s="137"/>
      <c r="G12" s="20"/>
      <c r="H12" s="20"/>
      <c r="I12" s="20"/>
      <c r="W12" t="s">
        <v>102</v>
      </c>
    </row>
    <row r="13" spans="1:23" x14ac:dyDescent="0.25">
      <c r="A13" s="20"/>
      <c r="B13" s="20" t="s">
        <v>9</v>
      </c>
      <c r="C13" s="51" t="s">
        <v>146</v>
      </c>
      <c r="D13" s="51" t="s">
        <v>219</v>
      </c>
      <c r="E13" s="160"/>
      <c r="F13" s="137"/>
      <c r="G13" s="20"/>
    </row>
    <row r="14" spans="1:23" x14ac:dyDescent="0.25">
      <c r="A14" s="20"/>
      <c r="B14" s="20" t="s">
        <v>41</v>
      </c>
      <c r="C14" s="51" t="s">
        <v>56</v>
      </c>
      <c r="D14" s="51" t="s">
        <v>56</v>
      </c>
      <c r="E14" s="160" t="s">
        <v>56</v>
      </c>
      <c r="F14" s="137"/>
      <c r="G14" s="20"/>
    </row>
    <row r="15" spans="1:23" x14ac:dyDescent="0.25">
      <c r="A15" s="20"/>
      <c r="B15" s="20" t="s">
        <v>8</v>
      </c>
      <c r="C15" s="51" t="s">
        <v>147</v>
      </c>
      <c r="D15" s="51" t="s">
        <v>57</v>
      </c>
      <c r="E15" s="160"/>
      <c r="F15" s="137"/>
      <c r="G15" s="20"/>
    </row>
    <row r="16" spans="1:23" x14ac:dyDescent="0.25">
      <c r="A16" s="20"/>
      <c r="B16" s="20" t="s">
        <v>9</v>
      </c>
      <c r="C16" s="51" t="s">
        <v>60</v>
      </c>
      <c r="D16" s="51" t="s">
        <v>91</v>
      </c>
      <c r="E16" s="160"/>
      <c r="F16" s="137"/>
      <c r="G16" s="20"/>
      <c r="H16" s="55"/>
      <c r="I16" s="55"/>
    </row>
    <row r="17" spans="1:9" x14ac:dyDescent="0.25">
      <c r="A17" s="20"/>
      <c r="B17" s="20" t="s">
        <v>10</v>
      </c>
      <c r="C17" s="51" t="s">
        <v>57</v>
      </c>
      <c r="D17" s="51" t="s">
        <v>220</v>
      </c>
      <c r="E17" s="160"/>
      <c r="F17" s="137"/>
      <c r="G17" s="20"/>
      <c r="H17" s="56"/>
      <c r="I17" s="56"/>
    </row>
    <row r="18" spans="1:9" x14ac:dyDescent="0.25">
      <c r="A18" s="20"/>
      <c r="B18" s="20" t="s">
        <v>11</v>
      </c>
      <c r="C18" s="51" t="s">
        <v>58</v>
      </c>
      <c r="D18" s="51" t="s">
        <v>59</v>
      </c>
      <c r="E18" s="160"/>
      <c r="F18" s="137"/>
      <c r="G18" s="20"/>
      <c r="H18" s="56"/>
      <c r="I18" s="56"/>
    </row>
    <row r="19" spans="1:9" x14ac:dyDescent="0.25">
      <c r="A19" s="20"/>
      <c r="B19" s="20" t="s">
        <v>27</v>
      </c>
      <c r="C19" s="51" t="s">
        <v>52</v>
      </c>
      <c r="D19" s="51" t="s">
        <v>52</v>
      </c>
      <c r="E19" s="165" t="s">
        <v>52</v>
      </c>
      <c r="F19" s="165"/>
      <c r="G19" s="20"/>
      <c r="H19" s="56"/>
      <c r="I19" s="56"/>
    </row>
    <row r="20" spans="1:9" x14ac:dyDescent="0.25">
      <c r="A20" s="20"/>
      <c r="B20" s="20" t="s">
        <v>28</v>
      </c>
      <c r="C20" s="51" t="s">
        <v>26</v>
      </c>
      <c r="D20" s="51" t="s">
        <v>29</v>
      </c>
      <c r="E20" s="159"/>
      <c r="F20" s="159"/>
      <c r="G20" s="20"/>
      <c r="H20" s="56"/>
      <c r="I20" s="56"/>
    </row>
    <row r="21" spans="1:9" x14ac:dyDescent="0.25">
      <c r="A21" s="20"/>
      <c r="B21" s="20" t="s">
        <v>98</v>
      </c>
      <c r="C21" s="139">
        <v>3042</v>
      </c>
      <c r="D21" s="139">
        <v>7481</v>
      </c>
      <c r="E21" s="131">
        <f>SUM(C21:D21)</f>
        <v>10523</v>
      </c>
      <c r="F21" s="137"/>
      <c r="G21" s="20"/>
      <c r="H21" s="56"/>
      <c r="I21" s="56"/>
    </row>
    <row r="22" spans="1:9" x14ac:dyDescent="0.25">
      <c r="A22" s="20"/>
      <c r="B22" s="20" t="s">
        <v>99</v>
      </c>
      <c r="C22" s="139">
        <v>1000</v>
      </c>
      <c r="D22" s="139">
        <v>4735</v>
      </c>
      <c r="E22" s="138"/>
      <c r="F22" s="137"/>
      <c r="G22" s="20"/>
      <c r="H22" s="56"/>
      <c r="I22" s="56"/>
    </row>
    <row r="23" spans="1:9" x14ac:dyDescent="0.25">
      <c r="A23" s="20"/>
      <c r="B23" s="20" t="s">
        <v>45</v>
      </c>
      <c r="C23" s="51" t="s">
        <v>46</v>
      </c>
      <c r="D23" s="140" t="s">
        <v>46</v>
      </c>
      <c r="E23" s="160" t="s">
        <v>46</v>
      </c>
      <c r="F23" s="137"/>
      <c r="G23" s="20"/>
      <c r="H23" s="56"/>
      <c r="I23" s="56"/>
    </row>
    <row r="24" spans="1:9" x14ac:dyDescent="0.25">
      <c r="A24" s="20"/>
      <c r="B24" s="20" t="s">
        <v>81</v>
      </c>
      <c r="C24" s="140">
        <v>0.62680000000000002</v>
      </c>
      <c r="D24" s="140">
        <v>0.5242</v>
      </c>
      <c r="E24" s="132">
        <f>AVERAGE(C24:D24)</f>
        <v>0.57550000000000001</v>
      </c>
      <c r="F24" s="137" t="s">
        <v>87</v>
      </c>
      <c r="G24" s="20"/>
      <c r="H24" s="56"/>
      <c r="I24" s="56"/>
    </row>
    <row r="25" spans="1:9" x14ac:dyDescent="0.25">
      <c r="A25" s="74" t="s">
        <v>148</v>
      </c>
      <c r="B25" s="74"/>
      <c r="C25" s="142"/>
      <c r="D25" s="142"/>
      <c r="E25" s="142"/>
      <c r="F25" s="149"/>
      <c r="G25" s="20"/>
      <c r="H25" s="20"/>
      <c r="I25" s="20"/>
    </row>
    <row r="26" spans="1:9" x14ac:dyDescent="0.25">
      <c r="A26" s="20"/>
      <c r="B26" s="72" t="s">
        <v>108</v>
      </c>
      <c r="C26" s="143"/>
      <c r="D26" s="143"/>
      <c r="E26" s="160" t="s">
        <v>94</v>
      </c>
      <c r="F26" s="137"/>
      <c r="G26" s="20"/>
      <c r="H26" s="20"/>
      <c r="I26" s="20"/>
    </row>
    <row r="27" spans="1:9" x14ac:dyDescent="0.25">
      <c r="A27" s="20"/>
      <c r="B27" s="20" t="s">
        <v>78</v>
      </c>
      <c r="C27" s="139">
        <v>5670</v>
      </c>
      <c r="D27" s="139">
        <v>11866</v>
      </c>
      <c r="E27" s="138">
        <f t="shared" ref="E27:E29" si="2">AVERAGE(C27:D27)</f>
        <v>8768</v>
      </c>
      <c r="F27" s="137" t="s">
        <v>87</v>
      </c>
      <c r="G27" s="20"/>
      <c r="H27" s="20"/>
      <c r="I27" s="20"/>
    </row>
    <row r="28" spans="1:9" x14ac:dyDescent="0.25">
      <c r="A28" s="20"/>
      <c r="B28" s="20" t="s">
        <v>79</v>
      </c>
      <c r="C28" s="139">
        <v>1161</v>
      </c>
      <c r="D28" s="139">
        <v>4183</v>
      </c>
      <c r="E28" s="138">
        <f t="shared" si="2"/>
        <v>2672</v>
      </c>
      <c r="F28" s="137" t="s">
        <v>87</v>
      </c>
      <c r="G28" s="20"/>
      <c r="H28" s="20"/>
      <c r="I28" s="20"/>
    </row>
    <row r="29" spans="1:9" x14ac:dyDescent="0.25">
      <c r="A29" s="20"/>
      <c r="B29" s="20" t="s">
        <v>80</v>
      </c>
      <c r="C29" s="139">
        <v>349</v>
      </c>
      <c r="D29" s="139">
        <v>996</v>
      </c>
      <c r="E29" s="138">
        <f t="shared" si="2"/>
        <v>672.5</v>
      </c>
      <c r="F29" s="137" t="s">
        <v>87</v>
      </c>
      <c r="G29" s="20"/>
      <c r="H29" s="20"/>
      <c r="I29" s="20"/>
    </row>
    <row r="30" spans="1:9" s="6" customFormat="1" x14ac:dyDescent="0.25">
      <c r="A30" s="74" t="s">
        <v>114</v>
      </c>
      <c r="B30" s="74"/>
      <c r="C30" s="144"/>
      <c r="D30" s="144"/>
      <c r="E30" s="144"/>
      <c r="F30" s="149"/>
      <c r="G30" s="26"/>
      <c r="H30" s="26"/>
      <c r="I30" s="26"/>
    </row>
    <row r="31" spans="1:9" x14ac:dyDescent="0.25">
      <c r="A31" s="20"/>
      <c r="B31" s="20" t="s">
        <v>34</v>
      </c>
      <c r="C31" s="51" t="s">
        <v>35</v>
      </c>
      <c r="D31" s="51" t="s">
        <v>35</v>
      </c>
      <c r="E31" s="166" t="s">
        <v>35</v>
      </c>
      <c r="F31" s="166"/>
      <c r="G31" s="20"/>
      <c r="H31" s="20"/>
      <c r="I31" s="20"/>
    </row>
    <row r="32" spans="1:9" x14ac:dyDescent="0.25">
      <c r="A32" s="20"/>
      <c r="B32" s="20" t="s">
        <v>36</v>
      </c>
      <c r="C32" s="51">
        <v>3332</v>
      </c>
      <c r="D32" s="51">
        <v>9615</v>
      </c>
      <c r="E32" s="160">
        <f>SUM(C32:D32)</f>
        <v>12947</v>
      </c>
      <c r="F32" s="137" t="s">
        <v>86</v>
      </c>
      <c r="G32" s="20"/>
      <c r="H32" s="20"/>
      <c r="I32" s="20"/>
    </row>
    <row r="33" spans="1:9" s="6" customFormat="1" x14ac:dyDescent="0.25">
      <c r="A33" s="74" t="s">
        <v>6</v>
      </c>
      <c r="B33" s="74"/>
      <c r="C33" s="144"/>
      <c r="D33" s="144"/>
      <c r="E33" s="144"/>
      <c r="F33" s="149"/>
      <c r="G33" s="26"/>
      <c r="H33" s="26"/>
      <c r="I33" s="26"/>
    </row>
    <row r="34" spans="1:9" x14ac:dyDescent="0.25">
      <c r="A34" s="20"/>
      <c r="B34" s="72" t="s">
        <v>20</v>
      </c>
      <c r="C34" s="71"/>
      <c r="D34" s="71"/>
      <c r="E34" s="160"/>
      <c r="F34" s="137"/>
      <c r="G34" s="20"/>
      <c r="H34" s="20"/>
      <c r="I34" s="20"/>
    </row>
    <row r="35" spans="1:9" x14ac:dyDescent="0.25">
      <c r="A35" s="20"/>
      <c r="B35" s="20" t="s">
        <v>13</v>
      </c>
      <c r="C35" s="145">
        <v>427</v>
      </c>
      <c r="D35" s="145">
        <v>6246</v>
      </c>
      <c r="E35" s="160">
        <f>SUM(C35:D35)</f>
        <v>6673</v>
      </c>
      <c r="F35" s="137" t="s">
        <v>86</v>
      </c>
      <c r="G35" s="20"/>
      <c r="H35" s="20"/>
      <c r="I35" s="20"/>
    </row>
    <row r="36" spans="1:9" x14ac:dyDescent="0.25">
      <c r="A36" s="20"/>
      <c r="B36" s="20" t="s">
        <v>12</v>
      </c>
      <c r="C36" s="51">
        <v>3857</v>
      </c>
      <c r="D36" s="51">
        <v>3516</v>
      </c>
      <c r="E36" s="160">
        <f t="shared" ref="E36:E38" si="3">SUM(C36:D36)</f>
        <v>7373</v>
      </c>
      <c r="F36" s="137" t="s">
        <v>86</v>
      </c>
      <c r="G36" s="20"/>
      <c r="H36" s="20"/>
      <c r="I36" s="20"/>
    </row>
    <row r="37" spans="1:9" x14ac:dyDescent="0.25">
      <c r="A37" s="20"/>
      <c r="B37" s="20" t="s">
        <v>14</v>
      </c>
      <c r="C37" s="51">
        <v>50</v>
      </c>
      <c r="D37" s="51">
        <v>53</v>
      </c>
      <c r="E37" s="160">
        <f t="shared" si="3"/>
        <v>103</v>
      </c>
      <c r="F37" s="137" t="s">
        <v>86</v>
      </c>
      <c r="G37" s="20"/>
      <c r="H37" s="20"/>
      <c r="I37" s="20"/>
    </row>
    <row r="38" spans="1:9" x14ac:dyDescent="0.25">
      <c r="A38" s="20"/>
      <c r="B38" s="20" t="s">
        <v>15</v>
      </c>
      <c r="C38" s="51">
        <v>2846</v>
      </c>
      <c r="D38" s="51">
        <v>7227</v>
      </c>
      <c r="E38" s="160">
        <f t="shared" si="3"/>
        <v>10073</v>
      </c>
      <c r="F38" s="137" t="s">
        <v>86</v>
      </c>
      <c r="G38" s="20"/>
      <c r="H38" s="20"/>
      <c r="I38" s="20"/>
    </row>
    <row r="39" spans="1:9" x14ac:dyDescent="0.25">
      <c r="A39" s="20"/>
      <c r="B39" s="72" t="s">
        <v>70</v>
      </c>
      <c r="C39" s="71"/>
      <c r="D39" s="71"/>
      <c r="E39" s="160"/>
      <c r="F39" s="137"/>
      <c r="G39" s="20"/>
      <c r="H39" s="20"/>
      <c r="I39" s="20"/>
    </row>
    <row r="40" spans="1:9" x14ac:dyDescent="0.25">
      <c r="A40" s="20"/>
      <c r="B40" s="20" t="s">
        <v>30</v>
      </c>
      <c r="C40" s="51" t="s">
        <v>67</v>
      </c>
      <c r="D40" s="51" t="s">
        <v>65</v>
      </c>
      <c r="E40" s="160"/>
      <c r="F40" s="137"/>
      <c r="G40" s="20"/>
      <c r="H40" s="20"/>
      <c r="I40" s="20"/>
    </row>
    <row r="41" spans="1:9" x14ac:dyDescent="0.25">
      <c r="A41" s="20"/>
      <c r="B41" s="20" t="s">
        <v>8</v>
      </c>
      <c r="C41" s="51" t="s">
        <v>65</v>
      </c>
      <c r="D41" s="51" t="s">
        <v>155</v>
      </c>
      <c r="E41" s="160"/>
      <c r="F41" s="137"/>
      <c r="G41" s="20"/>
      <c r="H41" s="20"/>
      <c r="I41" s="20"/>
    </row>
    <row r="42" spans="1:9" x14ac:dyDescent="0.25">
      <c r="A42" s="20"/>
      <c r="B42" s="20" t="s">
        <v>9</v>
      </c>
      <c r="C42" s="51" t="s">
        <v>203</v>
      </c>
      <c r="D42" s="146" t="s">
        <v>217</v>
      </c>
      <c r="E42" s="160"/>
      <c r="F42" s="137"/>
      <c r="G42" s="20"/>
      <c r="H42" s="20"/>
      <c r="I42" s="20"/>
    </row>
    <row r="43" spans="1:9" x14ac:dyDescent="0.25">
      <c r="A43" s="20"/>
      <c r="B43" s="20" t="s">
        <v>10</v>
      </c>
      <c r="C43" s="51" t="s">
        <v>204</v>
      </c>
      <c r="D43" s="146" t="s">
        <v>117</v>
      </c>
      <c r="E43" s="160"/>
      <c r="F43" s="137"/>
      <c r="G43" s="20"/>
      <c r="I43" s="20"/>
    </row>
    <row r="44" spans="1:9" x14ac:dyDescent="0.25">
      <c r="A44" s="20"/>
      <c r="B44" s="20" t="s">
        <v>11</v>
      </c>
      <c r="C44" s="51" t="s">
        <v>213</v>
      </c>
      <c r="D44" s="146" t="s">
        <v>42</v>
      </c>
      <c r="E44" s="160"/>
      <c r="F44" s="137"/>
      <c r="G44" s="20"/>
      <c r="H44" s="20"/>
      <c r="I44" s="20"/>
    </row>
    <row r="45" spans="1:9" x14ac:dyDescent="0.25">
      <c r="A45" s="20"/>
      <c r="B45" s="72" t="s">
        <v>69</v>
      </c>
      <c r="C45" s="71"/>
      <c r="D45" s="71"/>
      <c r="E45" s="160" t="s">
        <v>61</v>
      </c>
      <c r="F45" s="137"/>
      <c r="G45" s="20"/>
      <c r="H45" s="20"/>
      <c r="I45" s="20"/>
    </row>
    <row r="46" spans="1:9" x14ac:dyDescent="0.25">
      <c r="A46" s="20"/>
      <c r="B46" s="20" t="s">
        <v>30</v>
      </c>
      <c r="C46" s="51" t="s">
        <v>143</v>
      </c>
      <c r="D46" s="51" t="s">
        <v>143</v>
      </c>
      <c r="E46" s="160"/>
      <c r="F46" s="137"/>
      <c r="G46" s="20"/>
      <c r="H46" s="20"/>
      <c r="I46" s="20"/>
    </row>
    <row r="47" spans="1:9" x14ac:dyDescent="0.25">
      <c r="A47" s="20"/>
      <c r="B47" s="20" t="s">
        <v>8</v>
      </c>
      <c r="C47" s="51" t="s">
        <v>214</v>
      </c>
      <c r="D47" s="51" t="s">
        <v>181</v>
      </c>
      <c r="E47" s="160"/>
      <c r="F47" s="137"/>
      <c r="G47" s="20"/>
      <c r="H47" s="20"/>
      <c r="I47" s="20"/>
    </row>
    <row r="48" spans="1:9" x14ac:dyDescent="0.25">
      <c r="A48" s="20"/>
      <c r="B48" s="20" t="s">
        <v>9</v>
      </c>
      <c r="C48" s="51" t="s">
        <v>92</v>
      </c>
      <c r="D48" s="51" t="s">
        <v>32</v>
      </c>
      <c r="E48" s="160"/>
      <c r="F48" s="137"/>
      <c r="G48" s="20"/>
      <c r="H48" s="20"/>
      <c r="I48" s="20"/>
    </row>
    <row r="49" spans="1:9" x14ac:dyDescent="0.25">
      <c r="A49" s="74" t="s">
        <v>144</v>
      </c>
      <c r="B49" s="74"/>
      <c r="C49" s="144"/>
      <c r="D49" s="144"/>
      <c r="E49" s="144"/>
      <c r="F49" s="149"/>
      <c r="G49" s="20"/>
      <c r="H49" s="20"/>
      <c r="I49" s="20"/>
    </row>
    <row r="50" spans="1:9" x14ac:dyDescent="0.25">
      <c r="A50" s="20"/>
      <c r="B50" s="72" t="s">
        <v>149</v>
      </c>
      <c r="C50" s="71"/>
      <c r="D50" s="71"/>
      <c r="E50" s="160"/>
      <c r="F50" s="137"/>
      <c r="G50" s="20"/>
      <c r="H50" s="20"/>
      <c r="I50" s="20"/>
    </row>
    <row r="51" spans="1:9" x14ac:dyDescent="0.25">
      <c r="A51" s="20"/>
      <c r="B51" s="20" t="s">
        <v>30</v>
      </c>
      <c r="C51" s="51" t="s">
        <v>165</v>
      </c>
      <c r="D51" s="51" t="s">
        <v>206</v>
      </c>
      <c r="E51" s="160"/>
      <c r="F51" s="137"/>
      <c r="G51" s="20"/>
      <c r="H51" s="20"/>
      <c r="I51" s="20"/>
    </row>
    <row r="52" spans="1:9" x14ac:dyDescent="0.25">
      <c r="A52" s="20"/>
      <c r="B52" s="20" t="s">
        <v>8</v>
      </c>
      <c r="C52" s="51" t="s">
        <v>152</v>
      </c>
      <c r="D52" s="156" t="s">
        <v>95</v>
      </c>
      <c r="E52" s="160"/>
      <c r="F52" s="137"/>
    </row>
    <row r="53" spans="1:9" x14ac:dyDescent="0.25">
      <c r="A53" s="20"/>
      <c r="B53" s="20" t="s">
        <v>9</v>
      </c>
      <c r="C53" s="51" t="s">
        <v>150</v>
      </c>
      <c r="D53" s="51" t="s">
        <v>207</v>
      </c>
      <c r="E53" s="160"/>
      <c r="F53" s="137"/>
    </row>
    <row r="54" spans="1:9" x14ac:dyDescent="0.25">
      <c r="A54" s="20"/>
      <c r="B54" s="20" t="s">
        <v>10</v>
      </c>
      <c r="C54" s="51" t="s">
        <v>173</v>
      </c>
      <c r="D54" s="51" t="s">
        <v>215</v>
      </c>
      <c r="E54" s="160"/>
      <c r="F54" s="137"/>
    </row>
    <row r="55" spans="1:9" x14ac:dyDescent="0.25">
      <c r="A55" s="20"/>
      <c r="B55" s="20" t="s">
        <v>11</v>
      </c>
      <c r="C55" s="51" t="s">
        <v>205</v>
      </c>
      <c r="D55" s="51" t="s">
        <v>216</v>
      </c>
      <c r="E55" s="160"/>
      <c r="F55" s="137"/>
    </row>
    <row r="56" spans="1:9" x14ac:dyDescent="0.25">
      <c r="A56" s="20"/>
      <c r="C56" s="147"/>
      <c r="D56" s="148"/>
    </row>
    <row r="57" spans="1:9" x14ac:dyDescent="0.25">
      <c r="A57" s="20"/>
    </row>
    <row r="58" spans="1:9" x14ac:dyDescent="0.25">
      <c r="A58" s="20"/>
    </row>
    <row r="59" spans="1:9" x14ac:dyDescent="0.25">
      <c r="A59" s="20"/>
    </row>
    <row r="60" spans="1:9" x14ac:dyDescent="0.25">
      <c r="A60" s="20"/>
    </row>
    <row r="61" spans="1:9" x14ac:dyDescent="0.25">
      <c r="A61" s="20"/>
    </row>
    <row r="62" spans="1:9" x14ac:dyDescent="0.25">
      <c r="A62" s="20"/>
    </row>
  </sheetData>
  <mergeCells count="4">
    <mergeCell ref="A1:B1"/>
    <mergeCell ref="E1:F1"/>
    <mergeCell ref="E19:F19"/>
    <mergeCell ref="E31:F31"/>
  </mergeCell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W62"/>
  <sheetViews>
    <sheetView workbookViewId="0">
      <pane ySplit="1" topLeftCell="A2" activePane="bottomLeft" state="frozen"/>
      <selection pane="bottomLeft" activeCell="G19" sqref="G19"/>
    </sheetView>
  </sheetViews>
  <sheetFormatPr defaultRowHeight="15" x14ac:dyDescent="0.25"/>
  <cols>
    <col min="1" max="1" width="5.28515625" customWidth="1"/>
    <col min="2" max="2" width="29.140625" customWidth="1"/>
    <col min="3" max="3" width="29" style="1" customWidth="1"/>
    <col min="4" max="4" width="24.85546875" style="16" customWidth="1"/>
    <col min="5" max="5" width="10.42578125" style="81" customWidth="1"/>
    <col min="6" max="6" width="7.42578125" style="6" customWidth="1"/>
  </cols>
  <sheetData>
    <row r="1" spans="1:23" x14ac:dyDescent="0.25">
      <c r="A1" s="163" t="s">
        <v>4</v>
      </c>
      <c r="B1" s="163"/>
      <c r="C1" s="78" t="s">
        <v>0</v>
      </c>
      <c r="D1" s="19" t="s">
        <v>1</v>
      </c>
      <c r="E1" s="164" t="s">
        <v>2</v>
      </c>
      <c r="F1" s="164"/>
      <c r="G1" s="20"/>
      <c r="H1" s="20"/>
      <c r="I1" s="20"/>
    </row>
    <row r="2" spans="1:23" s="6" customFormat="1" x14ac:dyDescent="0.25">
      <c r="A2" s="74" t="s">
        <v>3</v>
      </c>
      <c r="B2" s="74"/>
      <c r="C2" s="75"/>
      <c r="D2" s="75"/>
      <c r="E2" s="75"/>
      <c r="F2" s="74"/>
      <c r="G2" s="26"/>
      <c r="H2" s="26"/>
      <c r="I2" s="26"/>
    </row>
    <row r="3" spans="1:23" x14ac:dyDescent="0.25">
      <c r="A3" s="20"/>
      <c r="B3" s="20" t="s">
        <v>53</v>
      </c>
      <c r="C3" s="38">
        <v>10554</v>
      </c>
      <c r="D3" s="38">
        <v>11315</v>
      </c>
      <c r="E3" s="33">
        <f>SUM(C3:D3)</f>
        <v>21869</v>
      </c>
      <c r="F3" s="32" t="s">
        <v>86</v>
      </c>
      <c r="G3" s="20"/>
      <c r="H3" s="20"/>
      <c r="I3" s="20"/>
    </row>
    <row r="4" spans="1:23" x14ac:dyDescent="0.25">
      <c r="A4" s="20"/>
      <c r="B4" s="20" t="s">
        <v>22</v>
      </c>
      <c r="C4" s="38">
        <v>6439</v>
      </c>
      <c r="D4" s="38">
        <v>5884</v>
      </c>
      <c r="E4" s="33">
        <f>SUM(C4:D4)</f>
        <v>12323</v>
      </c>
      <c r="F4" s="32" t="s">
        <v>86</v>
      </c>
      <c r="G4" s="20"/>
      <c r="H4" s="20"/>
      <c r="I4" s="20"/>
    </row>
    <row r="5" spans="1:23" x14ac:dyDescent="0.25">
      <c r="A5" s="20"/>
      <c r="B5" s="20" t="s">
        <v>24</v>
      </c>
      <c r="C5" s="28">
        <v>0.44600000000000001</v>
      </c>
      <c r="D5" s="28">
        <v>0.443</v>
      </c>
      <c r="E5" s="34">
        <f t="shared" ref="E5:E6" si="0">AVERAGE(C5:D5)</f>
        <v>0.44450000000000001</v>
      </c>
      <c r="F5" s="32" t="s">
        <v>87</v>
      </c>
      <c r="G5" s="20"/>
      <c r="H5" s="20"/>
      <c r="I5" s="20"/>
    </row>
    <row r="6" spans="1:23" x14ac:dyDescent="0.25">
      <c r="A6" s="20"/>
      <c r="B6" s="20" t="s">
        <v>25</v>
      </c>
      <c r="C6" s="28">
        <v>0.55400000000000005</v>
      </c>
      <c r="D6" s="28">
        <v>0.55700000000000005</v>
      </c>
      <c r="E6" s="34">
        <f t="shared" si="0"/>
        <v>0.5555000000000001</v>
      </c>
      <c r="F6" s="32" t="s">
        <v>87</v>
      </c>
      <c r="G6" s="58"/>
      <c r="H6" s="20"/>
      <c r="I6" s="20"/>
    </row>
    <row r="7" spans="1:23" x14ac:dyDescent="0.25">
      <c r="A7" s="20"/>
      <c r="B7" s="20" t="s">
        <v>23</v>
      </c>
      <c r="C7" s="38">
        <v>68650</v>
      </c>
      <c r="D7" s="38">
        <v>20949</v>
      </c>
      <c r="E7" s="33">
        <f>SUM(C7:D7)</f>
        <v>89599</v>
      </c>
      <c r="F7" s="32" t="s">
        <v>86</v>
      </c>
      <c r="G7" s="20"/>
      <c r="H7" s="20"/>
      <c r="I7" s="20"/>
    </row>
    <row r="8" spans="1:23" x14ac:dyDescent="0.25">
      <c r="A8" s="20"/>
      <c r="B8" s="20" t="s">
        <v>17</v>
      </c>
      <c r="C8" s="25">
        <v>6.5</v>
      </c>
      <c r="D8" s="25">
        <v>1.85</v>
      </c>
      <c r="E8" s="35">
        <f>AVERAGE(C8:D8)</f>
        <v>4.1749999999999998</v>
      </c>
      <c r="F8" s="32" t="s">
        <v>87</v>
      </c>
      <c r="G8" s="20"/>
      <c r="H8" s="20"/>
      <c r="I8" s="20"/>
    </row>
    <row r="9" spans="1:23" x14ac:dyDescent="0.25">
      <c r="A9" s="20"/>
      <c r="B9" s="20" t="s">
        <v>18</v>
      </c>
      <c r="C9" s="25" t="s">
        <v>163</v>
      </c>
      <c r="D9" s="40" t="s">
        <v>169</v>
      </c>
      <c r="E9" s="54" t="s">
        <v>170</v>
      </c>
      <c r="F9" s="79" t="s">
        <v>87</v>
      </c>
      <c r="G9" s="20"/>
      <c r="H9" s="20"/>
      <c r="I9" s="20"/>
    </row>
    <row r="10" spans="1:23" x14ac:dyDescent="0.25">
      <c r="A10" s="20"/>
      <c r="B10" s="20" t="s">
        <v>16</v>
      </c>
      <c r="C10" s="28">
        <v>0.50939999999999996</v>
      </c>
      <c r="D10" s="28">
        <v>0.63690000000000002</v>
      </c>
      <c r="E10" s="34">
        <f t="shared" ref="E10" si="1">AVERAGE(C10:D10)</f>
        <v>0.57315000000000005</v>
      </c>
      <c r="F10" s="32" t="s">
        <v>87</v>
      </c>
      <c r="G10" s="20"/>
      <c r="H10" s="20"/>
      <c r="I10" s="20"/>
    </row>
    <row r="11" spans="1:23" x14ac:dyDescent="0.25">
      <c r="A11" s="20"/>
      <c r="B11" s="20" t="s">
        <v>40</v>
      </c>
      <c r="C11" s="25" t="s">
        <v>37</v>
      </c>
      <c r="D11" s="25" t="s">
        <v>37</v>
      </c>
      <c r="E11" s="80" t="s">
        <v>37</v>
      </c>
      <c r="F11" s="32"/>
      <c r="G11" s="20"/>
      <c r="H11" s="20"/>
      <c r="I11" s="20"/>
    </row>
    <row r="12" spans="1:23" x14ac:dyDescent="0.25">
      <c r="A12" s="20"/>
      <c r="B12" s="20" t="s">
        <v>8</v>
      </c>
      <c r="C12" s="25" t="s">
        <v>39</v>
      </c>
      <c r="D12" s="25" t="s">
        <v>38</v>
      </c>
      <c r="E12" s="80"/>
      <c r="F12" s="32"/>
      <c r="G12" s="20"/>
      <c r="H12" s="20"/>
      <c r="I12" s="20"/>
      <c r="W12" t="s">
        <v>102</v>
      </c>
    </row>
    <row r="13" spans="1:23" x14ac:dyDescent="0.25">
      <c r="A13" s="20"/>
      <c r="B13" s="20" t="s">
        <v>9</v>
      </c>
      <c r="C13" s="25" t="s">
        <v>55</v>
      </c>
      <c r="D13" s="25" t="s">
        <v>171</v>
      </c>
      <c r="E13" s="80"/>
      <c r="F13" s="32"/>
      <c r="G13" s="20"/>
    </row>
    <row r="14" spans="1:23" x14ac:dyDescent="0.25">
      <c r="A14" s="20"/>
      <c r="B14" s="20" t="s">
        <v>41</v>
      </c>
      <c r="C14" s="25" t="s">
        <v>56</v>
      </c>
      <c r="D14" s="25" t="s">
        <v>56</v>
      </c>
      <c r="E14" s="80" t="s">
        <v>56</v>
      </c>
      <c r="F14" s="32"/>
      <c r="G14" s="20"/>
    </row>
    <row r="15" spans="1:23" x14ac:dyDescent="0.25">
      <c r="A15" s="20"/>
      <c r="B15" s="20" t="s">
        <v>8</v>
      </c>
      <c r="C15" s="25" t="s">
        <v>147</v>
      </c>
      <c r="D15" s="25" t="s">
        <v>57</v>
      </c>
      <c r="E15" s="80"/>
      <c r="F15" s="32"/>
      <c r="G15" s="20"/>
    </row>
    <row r="16" spans="1:23" x14ac:dyDescent="0.25">
      <c r="A16" s="20"/>
      <c r="B16" s="20" t="s">
        <v>9</v>
      </c>
      <c r="C16" s="25" t="s">
        <v>60</v>
      </c>
      <c r="D16" s="25" t="s">
        <v>125</v>
      </c>
      <c r="E16" s="80"/>
      <c r="F16" s="32"/>
      <c r="G16" s="20"/>
      <c r="H16" s="55"/>
      <c r="I16" s="55"/>
    </row>
    <row r="17" spans="1:9" x14ac:dyDescent="0.25">
      <c r="A17" s="20"/>
      <c r="B17" s="20" t="s">
        <v>10</v>
      </c>
      <c r="C17" s="25" t="s">
        <v>125</v>
      </c>
      <c r="D17" s="25" t="s">
        <v>84</v>
      </c>
      <c r="E17" s="80"/>
      <c r="F17" s="32"/>
      <c r="G17" s="20"/>
      <c r="H17" s="56"/>
      <c r="I17" s="56"/>
    </row>
    <row r="18" spans="1:9" x14ac:dyDescent="0.25">
      <c r="A18" s="20"/>
      <c r="B18" s="20" t="s">
        <v>11</v>
      </c>
      <c r="C18" s="25" t="s">
        <v>59</v>
      </c>
      <c r="D18" s="25" t="s">
        <v>91</v>
      </c>
      <c r="E18" s="80"/>
      <c r="F18" s="32"/>
      <c r="G18" s="20"/>
      <c r="H18" s="56"/>
      <c r="I18" s="56"/>
    </row>
    <row r="19" spans="1:9" x14ac:dyDescent="0.25">
      <c r="A19" s="20"/>
      <c r="B19" s="20" t="s">
        <v>27</v>
      </c>
      <c r="C19" s="25" t="s">
        <v>52</v>
      </c>
      <c r="D19" s="25" t="s">
        <v>52</v>
      </c>
      <c r="E19" s="170" t="s">
        <v>52</v>
      </c>
      <c r="F19" s="170"/>
      <c r="G19" s="20"/>
      <c r="H19" s="56"/>
      <c r="I19" s="56"/>
    </row>
    <row r="20" spans="1:9" x14ac:dyDescent="0.25">
      <c r="A20" s="20"/>
      <c r="B20" s="20" t="s">
        <v>28</v>
      </c>
      <c r="C20" s="25" t="s">
        <v>29</v>
      </c>
      <c r="D20" s="25" t="s">
        <v>29</v>
      </c>
      <c r="E20" s="79" t="s">
        <v>29</v>
      </c>
      <c r="F20" s="79"/>
      <c r="G20" s="20"/>
      <c r="H20" s="56"/>
      <c r="I20" s="56"/>
    </row>
    <row r="21" spans="1:9" x14ac:dyDescent="0.25">
      <c r="A21" s="20"/>
      <c r="B21" s="20" t="s">
        <v>98</v>
      </c>
      <c r="C21" s="38">
        <v>4000</v>
      </c>
      <c r="D21" s="38">
        <v>4749</v>
      </c>
      <c r="E21" s="33">
        <f>SUM(C21:D21)</f>
        <v>8749</v>
      </c>
      <c r="F21" s="32"/>
      <c r="G21" s="20"/>
      <c r="H21" s="56"/>
      <c r="I21" s="56"/>
    </row>
    <row r="22" spans="1:9" x14ac:dyDescent="0.25">
      <c r="A22" s="20"/>
      <c r="B22" s="20" t="s">
        <v>99</v>
      </c>
      <c r="C22" s="38">
        <v>2896</v>
      </c>
      <c r="D22" s="38">
        <v>3105</v>
      </c>
      <c r="E22" s="50"/>
      <c r="F22" s="32"/>
      <c r="G22" s="20"/>
      <c r="H22" s="56"/>
      <c r="I22" s="56"/>
    </row>
    <row r="23" spans="1:9" x14ac:dyDescent="0.25">
      <c r="A23" s="20"/>
      <c r="B23" s="20" t="s">
        <v>45</v>
      </c>
      <c r="C23" s="25" t="s">
        <v>46</v>
      </c>
      <c r="D23" s="28" t="s">
        <v>46</v>
      </c>
      <c r="E23" s="80" t="s">
        <v>46</v>
      </c>
      <c r="F23" s="32"/>
      <c r="G23" s="20"/>
      <c r="H23" s="56"/>
      <c r="I23" s="56"/>
    </row>
    <row r="24" spans="1:9" x14ac:dyDescent="0.25">
      <c r="A24" s="20"/>
      <c r="B24" s="20" t="s">
        <v>81</v>
      </c>
      <c r="C24" s="28">
        <v>0.53790000000000004</v>
      </c>
      <c r="D24" s="28">
        <v>0.5524</v>
      </c>
      <c r="E24" s="34">
        <f>AVERAGE(C24:D24)</f>
        <v>0.54515000000000002</v>
      </c>
      <c r="F24" s="32" t="s">
        <v>87</v>
      </c>
      <c r="G24" s="20"/>
      <c r="H24" s="56"/>
      <c r="I24" s="56"/>
    </row>
    <row r="25" spans="1:9" x14ac:dyDescent="0.25">
      <c r="A25" s="74" t="s">
        <v>148</v>
      </c>
      <c r="B25" s="74"/>
      <c r="C25" s="76"/>
      <c r="D25" s="76"/>
      <c r="E25" s="76"/>
      <c r="F25" s="74"/>
      <c r="G25" s="20"/>
      <c r="H25" s="20"/>
      <c r="I25" s="20"/>
    </row>
    <row r="26" spans="1:9" x14ac:dyDescent="0.25">
      <c r="A26" s="20"/>
      <c r="B26" s="72" t="s">
        <v>108</v>
      </c>
      <c r="C26" s="77"/>
      <c r="D26" s="77"/>
      <c r="E26" s="80" t="s">
        <v>94</v>
      </c>
      <c r="F26" s="32"/>
      <c r="G26" s="20"/>
      <c r="H26" s="20"/>
      <c r="I26" s="20"/>
    </row>
    <row r="27" spans="1:9" x14ac:dyDescent="0.25">
      <c r="A27" s="20"/>
      <c r="B27" s="20" t="s">
        <v>78</v>
      </c>
      <c r="C27" s="38">
        <v>7294</v>
      </c>
      <c r="D27" s="38">
        <v>8218</v>
      </c>
      <c r="E27" s="50">
        <f t="shared" ref="E27:E29" si="2">AVERAGE(C27:D27)</f>
        <v>7756</v>
      </c>
      <c r="F27" s="32" t="s">
        <v>87</v>
      </c>
      <c r="G27" s="20"/>
      <c r="H27" s="20"/>
      <c r="I27" s="20"/>
    </row>
    <row r="28" spans="1:9" x14ac:dyDescent="0.25">
      <c r="A28" s="20"/>
      <c r="B28" s="20" t="s">
        <v>79</v>
      </c>
      <c r="C28" s="38">
        <v>5740</v>
      </c>
      <c r="D28" s="38">
        <v>2513</v>
      </c>
      <c r="E28" s="50">
        <f t="shared" si="2"/>
        <v>4126.5</v>
      </c>
      <c r="F28" s="32" t="s">
        <v>87</v>
      </c>
      <c r="G28" s="20"/>
      <c r="H28" s="20"/>
      <c r="I28" s="20"/>
    </row>
    <row r="29" spans="1:9" x14ac:dyDescent="0.25">
      <c r="A29" s="20"/>
      <c r="B29" s="20" t="s">
        <v>80</v>
      </c>
      <c r="C29" s="38">
        <v>520</v>
      </c>
      <c r="D29" s="38">
        <v>584</v>
      </c>
      <c r="E29" s="50">
        <f t="shared" si="2"/>
        <v>552</v>
      </c>
      <c r="F29" s="32" t="s">
        <v>87</v>
      </c>
      <c r="G29" s="20"/>
      <c r="H29" s="20"/>
      <c r="I29" s="20"/>
    </row>
    <row r="30" spans="1:9" s="6" customFormat="1" x14ac:dyDescent="0.25">
      <c r="A30" s="74" t="s">
        <v>114</v>
      </c>
      <c r="B30" s="74"/>
      <c r="C30" s="75"/>
      <c r="D30" s="75"/>
      <c r="E30" s="75"/>
      <c r="F30" s="74"/>
      <c r="G30" s="26"/>
      <c r="H30" s="26"/>
      <c r="I30" s="26"/>
    </row>
    <row r="31" spans="1:9" x14ac:dyDescent="0.25">
      <c r="A31" s="20"/>
      <c r="B31" s="20" t="s">
        <v>34</v>
      </c>
      <c r="C31" s="25" t="s">
        <v>35</v>
      </c>
      <c r="D31" s="25" t="s">
        <v>35</v>
      </c>
      <c r="E31" s="169" t="s">
        <v>35</v>
      </c>
      <c r="F31" s="169"/>
      <c r="G31" s="20"/>
      <c r="H31" s="20"/>
      <c r="I31" s="20"/>
    </row>
    <row r="32" spans="1:9" x14ac:dyDescent="0.25">
      <c r="A32" s="20"/>
      <c r="B32" s="20" t="s">
        <v>36</v>
      </c>
      <c r="C32" s="25">
        <v>5607</v>
      </c>
      <c r="D32" s="25">
        <v>7817</v>
      </c>
      <c r="E32" s="80">
        <f>SUM(C32:D32)</f>
        <v>13424</v>
      </c>
      <c r="F32" s="32" t="s">
        <v>86</v>
      </c>
      <c r="G32" s="20"/>
      <c r="H32" s="20"/>
      <c r="I32" s="20"/>
    </row>
    <row r="33" spans="1:9" s="6" customFormat="1" x14ac:dyDescent="0.25">
      <c r="A33" s="74" t="s">
        <v>6</v>
      </c>
      <c r="B33" s="74"/>
      <c r="C33" s="75"/>
      <c r="D33" s="75"/>
      <c r="E33" s="75"/>
      <c r="F33" s="74"/>
      <c r="G33" s="26"/>
      <c r="H33" s="26"/>
      <c r="I33" s="26"/>
    </row>
    <row r="34" spans="1:9" x14ac:dyDescent="0.25">
      <c r="A34" s="20"/>
      <c r="B34" s="72" t="s">
        <v>20</v>
      </c>
      <c r="C34" s="71"/>
      <c r="D34" s="71"/>
      <c r="E34" s="80"/>
      <c r="F34" s="32"/>
      <c r="G34" s="20"/>
      <c r="H34" s="20"/>
      <c r="I34" s="20"/>
    </row>
    <row r="35" spans="1:9" x14ac:dyDescent="0.25">
      <c r="A35" s="20"/>
      <c r="B35" s="20" t="s">
        <v>13</v>
      </c>
      <c r="C35" s="39">
        <v>1721</v>
      </c>
      <c r="D35" s="39">
        <v>3270</v>
      </c>
      <c r="E35" s="80">
        <f>SUM(C35:D35)</f>
        <v>4991</v>
      </c>
      <c r="F35" s="32" t="s">
        <v>86</v>
      </c>
      <c r="G35" s="20"/>
      <c r="H35" s="20"/>
      <c r="I35" s="20"/>
    </row>
    <row r="36" spans="1:9" x14ac:dyDescent="0.25">
      <c r="A36" s="20"/>
      <c r="B36" s="20" t="s">
        <v>12</v>
      </c>
      <c r="C36" s="25">
        <v>3040</v>
      </c>
      <c r="D36" s="25">
        <v>3259</v>
      </c>
      <c r="E36" s="80">
        <f t="shared" ref="E36:E38" si="3">SUM(C36:D36)</f>
        <v>6299</v>
      </c>
      <c r="F36" s="32" t="s">
        <v>86</v>
      </c>
      <c r="G36" s="20"/>
      <c r="H36" s="20"/>
      <c r="I36" s="20"/>
    </row>
    <row r="37" spans="1:9" x14ac:dyDescent="0.25">
      <c r="A37" s="20"/>
      <c r="B37" s="20" t="s">
        <v>14</v>
      </c>
      <c r="C37" s="25">
        <v>112</v>
      </c>
      <c r="D37" s="25">
        <v>14</v>
      </c>
      <c r="E37" s="80">
        <f t="shared" si="3"/>
        <v>126</v>
      </c>
      <c r="F37" s="32" t="s">
        <v>86</v>
      </c>
      <c r="G37" s="20"/>
      <c r="H37" s="20"/>
      <c r="I37" s="20"/>
    </row>
    <row r="38" spans="1:9" x14ac:dyDescent="0.25">
      <c r="A38" s="20"/>
      <c r="B38" s="20" t="s">
        <v>15</v>
      </c>
      <c r="C38" s="25">
        <v>5680</v>
      </c>
      <c r="D38" s="25">
        <v>4772</v>
      </c>
      <c r="E38" s="80">
        <f t="shared" si="3"/>
        <v>10452</v>
      </c>
      <c r="F38" s="32" t="s">
        <v>86</v>
      </c>
      <c r="G38" s="20"/>
      <c r="H38" s="20"/>
      <c r="I38" s="20"/>
    </row>
    <row r="39" spans="1:9" x14ac:dyDescent="0.25">
      <c r="A39" s="20"/>
      <c r="B39" s="72" t="s">
        <v>70</v>
      </c>
      <c r="C39" s="73"/>
      <c r="D39" s="73"/>
      <c r="E39" s="80"/>
      <c r="F39" s="32"/>
      <c r="G39" s="20"/>
      <c r="H39" s="20"/>
      <c r="I39" s="20"/>
    </row>
    <row r="40" spans="1:9" x14ac:dyDescent="0.25">
      <c r="A40" s="20"/>
      <c r="B40" s="20" t="s">
        <v>30</v>
      </c>
      <c r="C40" s="25" t="s">
        <v>1</v>
      </c>
      <c r="D40" s="25" t="s">
        <v>155</v>
      </c>
      <c r="E40" s="80"/>
      <c r="F40" s="32"/>
      <c r="G40" s="20"/>
      <c r="H40" s="20"/>
      <c r="I40" s="20"/>
    </row>
    <row r="41" spans="1:9" x14ac:dyDescent="0.25">
      <c r="A41" s="20"/>
      <c r="B41" s="20" t="s">
        <v>8</v>
      </c>
      <c r="C41" s="25" t="s">
        <v>68</v>
      </c>
      <c r="D41" s="25" t="s">
        <v>65</v>
      </c>
      <c r="E41" s="80"/>
      <c r="F41" s="32"/>
      <c r="G41" s="20"/>
      <c r="H41" s="20"/>
      <c r="I41" s="20"/>
    </row>
    <row r="42" spans="1:9" x14ac:dyDescent="0.25">
      <c r="A42" s="20"/>
      <c r="B42" s="20" t="s">
        <v>9</v>
      </c>
      <c r="C42" s="25" t="s">
        <v>65</v>
      </c>
      <c r="D42" s="53" t="s">
        <v>42</v>
      </c>
      <c r="E42" s="80"/>
      <c r="F42" s="32"/>
      <c r="G42" s="20"/>
      <c r="H42" s="20"/>
      <c r="I42" s="20"/>
    </row>
    <row r="43" spans="1:9" x14ac:dyDescent="0.25">
      <c r="A43" s="20"/>
      <c r="B43" s="20" t="s">
        <v>10</v>
      </c>
      <c r="C43" s="25" t="s">
        <v>67</v>
      </c>
      <c r="D43" s="25" t="s">
        <v>67</v>
      </c>
      <c r="E43" s="80"/>
      <c r="F43" s="32"/>
      <c r="G43" s="20"/>
      <c r="I43" s="20"/>
    </row>
    <row r="44" spans="1:9" x14ac:dyDescent="0.25">
      <c r="A44" s="20"/>
      <c r="B44" s="20" t="s">
        <v>11</v>
      </c>
      <c r="C44" s="25" t="s">
        <v>164</v>
      </c>
      <c r="D44" s="87" t="s">
        <v>172</v>
      </c>
      <c r="E44" s="80"/>
      <c r="F44" s="32"/>
      <c r="G44" s="20"/>
      <c r="H44" s="20"/>
      <c r="I44" s="20"/>
    </row>
    <row r="45" spans="1:9" x14ac:dyDescent="0.25">
      <c r="A45" s="20"/>
      <c r="B45" s="72" t="s">
        <v>69</v>
      </c>
      <c r="C45" s="73"/>
      <c r="D45" s="73"/>
      <c r="E45" s="80" t="s">
        <v>61</v>
      </c>
      <c r="F45" s="32"/>
      <c r="G45" s="20"/>
      <c r="H45" s="20"/>
      <c r="I45" s="20"/>
    </row>
    <row r="46" spans="1:9" x14ac:dyDescent="0.25">
      <c r="A46" s="20"/>
      <c r="B46" s="20" t="s">
        <v>30</v>
      </c>
      <c r="C46" s="25" t="s">
        <v>143</v>
      </c>
      <c r="D46" s="25" t="s">
        <v>143</v>
      </c>
      <c r="E46" s="80"/>
      <c r="F46" s="32"/>
      <c r="G46" s="20"/>
      <c r="H46" s="20"/>
      <c r="I46" s="20"/>
    </row>
    <row r="47" spans="1:9" x14ac:dyDescent="0.25">
      <c r="A47" s="20"/>
      <c r="B47" s="20" t="s">
        <v>8</v>
      </c>
      <c r="C47" s="25" t="s">
        <v>32</v>
      </c>
      <c r="D47" s="25" t="s">
        <v>62</v>
      </c>
      <c r="E47" s="80"/>
      <c r="F47" s="32"/>
      <c r="G47" s="20"/>
      <c r="H47" s="20"/>
      <c r="I47" s="20"/>
    </row>
    <row r="48" spans="1:9" x14ac:dyDescent="0.25">
      <c r="A48" s="20"/>
      <c r="B48" s="20" t="s">
        <v>9</v>
      </c>
      <c r="C48" s="25" t="s">
        <v>92</v>
      </c>
      <c r="D48" s="25" t="s">
        <v>62</v>
      </c>
      <c r="E48" s="80"/>
      <c r="F48" s="32"/>
      <c r="G48" s="20"/>
      <c r="H48" s="20"/>
      <c r="I48" s="20"/>
    </row>
    <row r="49" spans="1:9" x14ac:dyDescent="0.25">
      <c r="A49" s="74" t="s">
        <v>144</v>
      </c>
      <c r="B49" s="74"/>
      <c r="C49" s="75"/>
      <c r="D49" s="75"/>
      <c r="E49" s="75"/>
      <c r="F49" s="74"/>
      <c r="G49" s="20"/>
      <c r="H49" s="20"/>
      <c r="I49" s="20"/>
    </row>
    <row r="50" spans="1:9" x14ac:dyDescent="0.25">
      <c r="A50" s="20"/>
      <c r="B50" s="72" t="s">
        <v>149</v>
      </c>
      <c r="C50" s="73"/>
      <c r="D50" s="73"/>
      <c r="E50" s="80"/>
      <c r="F50" s="32"/>
      <c r="G50" s="20"/>
      <c r="H50" s="20"/>
      <c r="I50" s="20"/>
    </row>
    <row r="51" spans="1:9" x14ac:dyDescent="0.25">
      <c r="A51" s="20"/>
      <c r="B51" s="20" t="s">
        <v>30</v>
      </c>
      <c r="C51" s="25" t="s">
        <v>165</v>
      </c>
      <c r="D51" s="25" t="s">
        <v>95</v>
      </c>
      <c r="E51" s="80"/>
      <c r="F51" s="32"/>
      <c r="G51" s="20"/>
      <c r="H51" s="20"/>
      <c r="I51" s="20"/>
    </row>
    <row r="52" spans="1:9" x14ac:dyDescent="0.25">
      <c r="A52" s="20"/>
      <c r="B52" s="20" t="s">
        <v>8</v>
      </c>
      <c r="C52" s="25" t="s">
        <v>166</v>
      </c>
      <c r="D52" s="25" t="s">
        <v>48</v>
      </c>
      <c r="E52" s="80"/>
      <c r="F52" s="32"/>
    </row>
    <row r="53" spans="1:9" x14ac:dyDescent="0.25">
      <c r="A53" s="20"/>
      <c r="B53" s="20" t="s">
        <v>9</v>
      </c>
      <c r="C53" s="29" t="s">
        <v>167</v>
      </c>
      <c r="D53" s="25" t="s">
        <v>49</v>
      </c>
      <c r="E53" s="80"/>
      <c r="F53" s="32"/>
    </row>
    <row r="54" spans="1:9" x14ac:dyDescent="0.25">
      <c r="A54" s="20"/>
      <c r="B54" s="20" t="s">
        <v>10</v>
      </c>
      <c r="C54" s="25" t="s">
        <v>75</v>
      </c>
      <c r="D54" s="25" t="s">
        <v>50</v>
      </c>
      <c r="E54" s="80"/>
      <c r="F54" s="32"/>
    </row>
    <row r="55" spans="1:9" x14ac:dyDescent="0.25">
      <c r="A55" s="20"/>
      <c r="B55" s="20" t="s">
        <v>11</v>
      </c>
      <c r="C55" s="25" t="s">
        <v>168</v>
      </c>
      <c r="D55" s="25" t="s">
        <v>157</v>
      </c>
      <c r="E55" s="80"/>
      <c r="F55" s="32"/>
    </row>
    <row r="56" spans="1:9" x14ac:dyDescent="0.25">
      <c r="A56" s="20"/>
    </row>
    <row r="57" spans="1:9" x14ac:dyDescent="0.25">
      <c r="A57" s="20"/>
    </row>
    <row r="58" spans="1:9" x14ac:dyDescent="0.25">
      <c r="A58" s="20"/>
    </row>
    <row r="59" spans="1:9" x14ac:dyDescent="0.25">
      <c r="A59" s="20"/>
    </row>
    <row r="60" spans="1:9" x14ac:dyDescent="0.25">
      <c r="A60" s="20"/>
    </row>
    <row r="61" spans="1:9" x14ac:dyDescent="0.25">
      <c r="A61" s="20"/>
    </row>
    <row r="62" spans="1:9" x14ac:dyDescent="0.25">
      <c r="A62" s="20"/>
    </row>
  </sheetData>
  <mergeCells count="4">
    <mergeCell ref="A1:B1"/>
    <mergeCell ref="E1:F1"/>
    <mergeCell ref="E19:F19"/>
    <mergeCell ref="E31:F31"/>
  </mergeCells>
  <pageMargins left="0.7" right="0.7" top="0.75" bottom="0.75" header="0.3" footer="0.3"/>
  <pageSetup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W62"/>
  <sheetViews>
    <sheetView workbookViewId="0">
      <pane ySplit="1" topLeftCell="A2" activePane="bottomLeft" state="frozen"/>
      <selection pane="bottomLeft" activeCell="C13" sqref="C13"/>
    </sheetView>
  </sheetViews>
  <sheetFormatPr defaultRowHeight="15" x14ac:dyDescent="0.25"/>
  <cols>
    <col min="1" max="1" width="5.28515625" customWidth="1"/>
    <col min="2" max="2" width="29.140625" customWidth="1"/>
    <col min="3" max="3" width="29" style="1" customWidth="1"/>
    <col min="4" max="4" width="24.85546875" style="16" customWidth="1"/>
    <col min="5" max="5" width="10.42578125" style="85" customWidth="1"/>
    <col min="6" max="6" width="7.42578125" style="6" customWidth="1"/>
  </cols>
  <sheetData>
    <row r="1" spans="1:23" x14ac:dyDescent="0.25">
      <c r="A1" s="163" t="s">
        <v>4</v>
      </c>
      <c r="B1" s="163"/>
      <c r="C1" s="82" t="s">
        <v>0</v>
      </c>
      <c r="D1" s="19" t="s">
        <v>1</v>
      </c>
      <c r="E1" s="164" t="s">
        <v>2</v>
      </c>
      <c r="F1" s="164"/>
      <c r="G1" s="20"/>
      <c r="H1" s="20"/>
      <c r="I1" s="20"/>
    </row>
    <row r="2" spans="1:23" s="6" customFormat="1" x14ac:dyDescent="0.25">
      <c r="A2" s="74" t="s">
        <v>3</v>
      </c>
      <c r="B2" s="74"/>
      <c r="C2" s="75"/>
      <c r="D2" s="75"/>
      <c r="E2" s="75"/>
      <c r="F2" s="74"/>
      <c r="G2" s="26"/>
      <c r="H2" s="26"/>
      <c r="I2" s="26"/>
    </row>
    <row r="3" spans="1:23" x14ac:dyDescent="0.25">
      <c r="A3" s="20"/>
      <c r="B3" s="20" t="s">
        <v>53</v>
      </c>
      <c r="C3" s="38">
        <v>8341</v>
      </c>
      <c r="D3" s="38">
        <v>8764</v>
      </c>
      <c r="E3" s="33">
        <f>SUM(C3:D3)</f>
        <v>17105</v>
      </c>
      <c r="F3" s="32" t="s">
        <v>86</v>
      </c>
      <c r="G3" s="20"/>
      <c r="H3" s="20"/>
      <c r="I3" s="20"/>
    </row>
    <row r="4" spans="1:23" x14ac:dyDescent="0.25">
      <c r="A4" s="20"/>
      <c r="B4" s="20" t="s">
        <v>22</v>
      </c>
      <c r="C4" s="38">
        <v>5186</v>
      </c>
      <c r="D4" s="38">
        <v>4759</v>
      </c>
      <c r="E4" s="33">
        <f>SUM(C4:D4)</f>
        <v>9945</v>
      </c>
      <c r="F4" s="32" t="s">
        <v>86</v>
      </c>
      <c r="G4" s="20"/>
      <c r="H4" s="20"/>
      <c r="I4" s="20"/>
    </row>
    <row r="5" spans="1:23" x14ac:dyDescent="0.25">
      <c r="A5" s="20"/>
      <c r="B5" s="20" t="s">
        <v>24</v>
      </c>
      <c r="C5" s="28">
        <v>0.45100000000000001</v>
      </c>
      <c r="D5" s="28">
        <v>0.442</v>
      </c>
      <c r="E5" s="34">
        <f t="shared" ref="E5:E6" si="0">AVERAGE(C5:D5)</f>
        <v>0.44650000000000001</v>
      </c>
      <c r="F5" s="32" t="s">
        <v>87</v>
      </c>
      <c r="G5" s="20"/>
      <c r="H5" s="20"/>
      <c r="I5" s="20"/>
    </row>
    <row r="6" spans="1:23" x14ac:dyDescent="0.25">
      <c r="A6" s="20"/>
      <c r="B6" s="20" t="s">
        <v>25</v>
      </c>
      <c r="C6" s="28">
        <v>0.54900000000000004</v>
      </c>
      <c r="D6" s="28">
        <v>0.55800000000000005</v>
      </c>
      <c r="E6" s="34">
        <f t="shared" si="0"/>
        <v>0.5535000000000001</v>
      </c>
      <c r="F6" s="32" t="s">
        <v>87</v>
      </c>
      <c r="G6" s="58"/>
      <c r="H6" s="20"/>
      <c r="I6" s="20"/>
    </row>
    <row r="7" spans="1:23" x14ac:dyDescent="0.25">
      <c r="A7" s="20"/>
      <c r="B7" s="20" t="s">
        <v>23</v>
      </c>
      <c r="C7" s="38">
        <v>54738</v>
      </c>
      <c r="D7" s="38">
        <v>16577</v>
      </c>
      <c r="E7" s="33">
        <f>SUM(C7:D7)</f>
        <v>71315</v>
      </c>
      <c r="F7" s="32" t="s">
        <v>86</v>
      </c>
      <c r="G7" s="20"/>
      <c r="H7" s="20"/>
      <c r="I7" s="20"/>
    </row>
    <row r="8" spans="1:23" x14ac:dyDescent="0.25">
      <c r="A8" s="20"/>
      <c r="B8" s="20" t="s">
        <v>17</v>
      </c>
      <c r="C8" s="25">
        <v>6.56</v>
      </c>
      <c r="D8" s="25">
        <v>1.89</v>
      </c>
      <c r="E8" s="35">
        <f>AVERAGE(C8:D8)</f>
        <v>4.2249999999999996</v>
      </c>
      <c r="F8" s="32" t="s">
        <v>87</v>
      </c>
      <c r="G8" s="20"/>
      <c r="H8" s="20"/>
      <c r="I8" s="20"/>
    </row>
    <row r="9" spans="1:23" x14ac:dyDescent="0.25">
      <c r="A9" s="20"/>
      <c r="B9" s="20" t="s">
        <v>18</v>
      </c>
      <c r="C9" s="25" t="s">
        <v>159</v>
      </c>
      <c r="D9" s="40" t="s">
        <v>161</v>
      </c>
      <c r="E9" s="54" t="s">
        <v>154</v>
      </c>
      <c r="F9" s="83" t="s">
        <v>87</v>
      </c>
      <c r="G9" s="20"/>
      <c r="H9" s="20"/>
      <c r="I9" s="20"/>
    </row>
    <row r="10" spans="1:23" x14ac:dyDescent="0.25">
      <c r="A10" s="20"/>
      <c r="B10" s="20" t="s">
        <v>16</v>
      </c>
      <c r="C10" s="28">
        <v>0.50109999999999999</v>
      </c>
      <c r="D10" s="28">
        <v>0.62870000000000004</v>
      </c>
      <c r="E10" s="34">
        <f t="shared" ref="E10" si="1">AVERAGE(C10:D10)</f>
        <v>0.56489999999999996</v>
      </c>
      <c r="F10" s="32" t="s">
        <v>87</v>
      </c>
      <c r="G10" s="20"/>
      <c r="H10" s="20"/>
      <c r="I10" s="20"/>
    </row>
    <row r="11" spans="1:23" x14ac:dyDescent="0.25">
      <c r="A11" s="20"/>
      <c r="B11" s="20" t="s">
        <v>40</v>
      </c>
      <c r="C11" s="25" t="s">
        <v>37</v>
      </c>
      <c r="D11" s="25" t="s">
        <v>37</v>
      </c>
      <c r="E11" s="84" t="s">
        <v>37</v>
      </c>
      <c r="F11" s="32"/>
      <c r="G11" s="20"/>
      <c r="H11" s="20"/>
      <c r="I11" s="20"/>
    </row>
    <row r="12" spans="1:23" x14ac:dyDescent="0.25">
      <c r="A12" s="20"/>
      <c r="B12" s="20" t="s">
        <v>8</v>
      </c>
      <c r="C12" s="25" t="s">
        <v>55</v>
      </c>
      <c r="D12" s="25" t="s">
        <v>146</v>
      </c>
      <c r="E12" s="84"/>
      <c r="F12" s="32"/>
      <c r="G12" s="20"/>
      <c r="H12" s="20"/>
      <c r="I12" s="20"/>
      <c r="W12" t="s">
        <v>102</v>
      </c>
    </row>
    <row r="13" spans="1:23" x14ac:dyDescent="0.25">
      <c r="A13" s="20"/>
      <c r="B13" s="20" t="s">
        <v>9</v>
      </c>
      <c r="C13" s="25" t="s">
        <v>146</v>
      </c>
      <c r="D13" s="25" t="s">
        <v>38</v>
      </c>
      <c r="E13" s="84"/>
      <c r="F13" s="32"/>
      <c r="G13" s="20"/>
    </row>
    <row r="14" spans="1:23" x14ac:dyDescent="0.25">
      <c r="A14" s="20"/>
      <c r="B14" s="20" t="s">
        <v>41</v>
      </c>
      <c r="C14" s="25" t="s">
        <v>56</v>
      </c>
      <c r="D14" s="25" t="s">
        <v>56</v>
      </c>
      <c r="E14" s="84" t="s">
        <v>56</v>
      </c>
      <c r="F14" s="32"/>
      <c r="G14" s="20"/>
    </row>
    <row r="15" spans="1:23" x14ac:dyDescent="0.25">
      <c r="A15" s="20"/>
      <c r="B15" s="20" t="s">
        <v>8</v>
      </c>
      <c r="C15" s="25" t="s">
        <v>147</v>
      </c>
      <c r="D15" s="25" t="s">
        <v>57</v>
      </c>
      <c r="E15" s="84"/>
      <c r="F15" s="32"/>
      <c r="G15" s="20"/>
    </row>
    <row r="16" spans="1:23" x14ac:dyDescent="0.25">
      <c r="A16" s="20"/>
      <c r="B16" s="20" t="s">
        <v>9</v>
      </c>
      <c r="C16" s="25" t="s">
        <v>60</v>
      </c>
      <c r="D16" s="25" t="s">
        <v>60</v>
      </c>
      <c r="E16" s="84"/>
      <c r="F16" s="32"/>
      <c r="G16" s="20"/>
      <c r="H16" s="55"/>
      <c r="I16" s="55"/>
    </row>
    <row r="17" spans="1:9" x14ac:dyDescent="0.25">
      <c r="A17" s="20"/>
      <c r="B17" s="20" t="s">
        <v>10</v>
      </c>
      <c r="C17" s="25" t="s">
        <v>125</v>
      </c>
      <c r="D17" s="25" t="s">
        <v>84</v>
      </c>
      <c r="E17" s="84"/>
      <c r="F17" s="32"/>
      <c r="G17" s="20"/>
      <c r="H17" s="56"/>
      <c r="I17" s="56"/>
    </row>
    <row r="18" spans="1:9" x14ac:dyDescent="0.25">
      <c r="A18" s="20"/>
      <c r="B18" s="20" t="s">
        <v>11</v>
      </c>
      <c r="C18" s="25" t="s">
        <v>91</v>
      </c>
      <c r="D18" s="25" t="s">
        <v>125</v>
      </c>
      <c r="E18" s="84"/>
      <c r="F18" s="32"/>
      <c r="G18" s="20"/>
      <c r="H18" s="56"/>
      <c r="I18" s="56"/>
    </row>
    <row r="19" spans="1:9" x14ac:dyDescent="0.25">
      <c r="A19" s="20"/>
      <c r="B19" s="20" t="s">
        <v>27</v>
      </c>
      <c r="C19" s="25" t="s">
        <v>52</v>
      </c>
      <c r="D19" s="25" t="s">
        <v>52</v>
      </c>
      <c r="E19" s="170" t="s">
        <v>52</v>
      </c>
      <c r="F19" s="170"/>
      <c r="G19" s="20"/>
      <c r="H19" s="56"/>
      <c r="I19" s="56"/>
    </row>
    <row r="20" spans="1:9" x14ac:dyDescent="0.25">
      <c r="A20" s="20"/>
      <c r="B20" s="20" t="s">
        <v>28</v>
      </c>
      <c r="C20" s="25" t="s">
        <v>29</v>
      </c>
      <c r="D20" s="25" t="s">
        <v>29</v>
      </c>
      <c r="E20" s="83" t="s">
        <v>29</v>
      </c>
      <c r="F20" s="83"/>
      <c r="G20" s="20"/>
      <c r="H20" s="56"/>
      <c r="I20" s="56"/>
    </row>
    <row r="21" spans="1:9" x14ac:dyDescent="0.25">
      <c r="A21" s="20"/>
      <c r="B21" s="20" t="s">
        <v>98</v>
      </c>
      <c r="C21" s="38">
        <v>3290</v>
      </c>
      <c r="D21" s="38">
        <v>3408</v>
      </c>
      <c r="E21" s="33">
        <f>SUM(C21:D21)</f>
        <v>6698</v>
      </c>
      <c r="F21" s="32"/>
      <c r="G21" s="20"/>
      <c r="H21" s="56"/>
      <c r="I21" s="56"/>
    </row>
    <row r="22" spans="1:9" x14ac:dyDescent="0.25">
      <c r="A22" s="20"/>
      <c r="B22" s="20" t="s">
        <v>99</v>
      </c>
      <c r="C22" s="38">
        <v>2414</v>
      </c>
      <c r="D22" s="38">
        <v>2331</v>
      </c>
      <c r="E22" s="50"/>
      <c r="F22" s="32"/>
      <c r="G22" s="20"/>
      <c r="H22" s="56"/>
      <c r="I22" s="56"/>
    </row>
    <row r="23" spans="1:9" x14ac:dyDescent="0.25">
      <c r="A23" s="20"/>
      <c r="B23" s="20" t="s">
        <v>45</v>
      </c>
      <c r="C23" s="25" t="s">
        <v>46</v>
      </c>
      <c r="D23" s="28" t="s">
        <v>46</v>
      </c>
      <c r="E23" s="84" t="s">
        <v>46</v>
      </c>
      <c r="F23" s="32"/>
      <c r="G23" s="20"/>
      <c r="H23" s="56"/>
      <c r="I23" s="56"/>
    </row>
    <row r="24" spans="1:9" x14ac:dyDescent="0.25">
      <c r="A24" s="20"/>
      <c r="B24" s="20" t="s">
        <v>81</v>
      </c>
      <c r="C24" s="28">
        <v>0.52859999999999996</v>
      </c>
      <c r="D24" s="28">
        <v>0.55130000000000001</v>
      </c>
      <c r="E24" s="34">
        <f>AVERAGE(C24:D24)</f>
        <v>0.53994999999999993</v>
      </c>
      <c r="F24" s="32" t="s">
        <v>87</v>
      </c>
      <c r="G24" s="20"/>
      <c r="H24" s="56"/>
      <c r="I24" s="56"/>
    </row>
    <row r="25" spans="1:9" x14ac:dyDescent="0.25">
      <c r="A25" s="74" t="s">
        <v>148</v>
      </c>
      <c r="B25" s="74"/>
      <c r="C25" s="76"/>
      <c r="D25" s="76"/>
      <c r="E25" s="76"/>
      <c r="F25" s="74"/>
      <c r="G25" s="20"/>
      <c r="H25" s="20"/>
      <c r="I25" s="20"/>
    </row>
    <row r="26" spans="1:9" x14ac:dyDescent="0.25">
      <c r="A26" s="20"/>
      <c r="B26" s="72" t="s">
        <v>108</v>
      </c>
      <c r="C26" s="77"/>
      <c r="D26" s="77"/>
      <c r="E26" s="84" t="s">
        <v>94</v>
      </c>
      <c r="F26" s="32"/>
      <c r="G26" s="20"/>
      <c r="H26" s="20"/>
      <c r="I26" s="20"/>
    </row>
    <row r="27" spans="1:9" x14ac:dyDescent="0.25">
      <c r="A27" s="20"/>
      <c r="B27" s="20" t="s">
        <v>78</v>
      </c>
      <c r="C27" s="38">
        <v>5897</v>
      </c>
      <c r="D27" s="38">
        <v>6394</v>
      </c>
      <c r="E27" s="50">
        <f t="shared" ref="E27:E29" si="2">AVERAGE(C27:D27)</f>
        <v>6145.5</v>
      </c>
      <c r="F27" s="32" t="s">
        <v>87</v>
      </c>
      <c r="G27" s="20"/>
      <c r="H27" s="20"/>
      <c r="I27" s="20"/>
    </row>
    <row r="28" spans="1:9" x14ac:dyDescent="0.25">
      <c r="A28" s="20"/>
      <c r="B28" s="20" t="s">
        <v>79</v>
      </c>
      <c r="C28" s="38">
        <v>2033</v>
      </c>
      <c r="D28" s="38">
        <v>1900</v>
      </c>
      <c r="E28" s="50">
        <f t="shared" si="2"/>
        <v>1966.5</v>
      </c>
      <c r="F28" s="32" t="s">
        <v>87</v>
      </c>
      <c r="G28" s="20"/>
      <c r="H28" s="20"/>
      <c r="I28" s="20"/>
    </row>
    <row r="29" spans="1:9" x14ac:dyDescent="0.25">
      <c r="A29" s="20"/>
      <c r="B29" s="20" t="s">
        <v>80</v>
      </c>
      <c r="C29" s="38">
        <v>411</v>
      </c>
      <c r="D29" s="38">
        <v>470</v>
      </c>
      <c r="E29" s="50">
        <f t="shared" si="2"/>
        <v>440.5</v>
      </c>
      <c r="F29" s="32" t="s">
        <v>87</v>
      </c>
      <c r="G29" s="20"/>
      <c r="H29" s="20"/>
      <c r="I29" s="20"/>
    </row>
    <row r="30" spans="1:9" s="6" customFormat="1" x14ac:dyDescent="0.25">
      <c r="A30" s="74" t="s">
        <v>114</v>
      </c>
      <c r="B30" s="74"/>
      <c r="C30" s="75"/>
      <c r="D30" s="75"/>
      <c r="E30" s="75"/>
      <c r="F30" s="74"/>
      <c r="G30" s="26"/>
      <c r="H30" s="26"/>
      <c r="I30" s="26"/>
    </row>
    <row r="31" spans="1:9" x14ac:dyDescent="0.25">
      <c r="A31" s="20"/>
      <c r="B31" s="20" t="s">
        <v>34</v>
      </c>
      <c r="C31" s="25" t="s">
        <v>35</v>
      </c>
      <c r="D31" s="25" t="s">
        <v>35</v>
      </c>
      <c r="E31" s="169" t="s">
        <v>35</v>
      </c>
      <c r="F31" s="169"/>
      <c r="G31" s="20"/>
      <c r="H31" s="20"/>
      <c r="I31" s="20"/>
    </row>
    <row r="32" spans="1:9" x14ac:dyDescent="0.25">
      <c r="A32" s="20"/>
      <c r="B32" s="20" t="s">
        <v>36</v>
      </c>
      <c r="C32" s="25">
        <v>4524</v>
      </c>
      <c r="D32" s="25">
        <v>5960</v>
      </c>
      <c r="E32" s="84">
        <f>SUM(C32:D32)</f>
        <v>10484</v>
      </c>
      <c r="F32" s="32" t="s">
        <v>86</v>
      </c>
      <c r="G32" s="20"/>
      <c r="H32" s="20"/>
      <c r="I32" s="20"/>
    </row>
    <row r="33" spans="1:9" s="6" customFormat="1" x14ac:dyDescent="0.25">
      <c r="A33" s="74" t="s">
        <v>6</v>
      </c>
      <c r="B33" s="74"/>
      <c r="C33" s="75"/>
      <c r="D33" s="75"/>
      <c r="E33" s="75"/>
      <c r="F33" s="74"/>
      <c r="G33" s="26"/>
      <c r="H33" s="26"/>
      <c r="I33" s="26"/>
    </row>
    <row r="34" spans="1:9" x14ac:dyDescent="0.25">
      <c r="A34" s="20"/>
      <c r="B34" s="72" t="s">
        <v>20</v>
      </c>
      <c r="C34" s="71"/>
      <c r="D34" s="71"/>
      <c r="E34" s="84"/>
      <c r="F34" s="32"/>
      <c r="G34" s="20"/>
      <c r="H34" s="20"/>
      <c r="I34" s="20"/>
    </row>
    <row r="35" spans="1:9" x14ac:dyDescent="0.25">
      <c r="A35" s="20"/>
      <c r="B35" s="20" t="s">
        <v>13</v>
      </c>
      <c r="C35" s="25">
        <v>1480</v>
      </c>
      <c r="D35" s="39">
        <v>2682</v>
      </c>
      <c r="E35" s="84">
        <f>SUM(C35:D35)</f>
        <v>4162</v>
      </c>
      <c r="F35" s="32" t="s">
        <v>86</v>
      </c>
      <c r="G35" s="20"/>
      <c r="H35" s="20"/>
      <c r="I35" s="20"/>
    </row>
    <row r="36" spans="1:9" x14ac:dyDescent="0.25">
      <c r="A36" s="20"/>
      <c r="B36" s="20" t="s">
        <v>12</v>
      </c>
      <c r="C36" s="25">
        <v>2466</v>
      </c>
      <c r="D36" s="25">
        <v>2366</v>
      </c>
      <c r="E36" s="84">
        <f t="shared" ref="E36:E38" si="3">SUM(C36:D36)</f>
        <v>4832</v>
      </c>
      <c r="F36" s="32" t="s">
        <v>86</v>
      </c>
      <c r="G36" s="20"/>
      <c r="H36" s="20"/>
      <c r="I36" s="20"/>
    </row>
    <row r="37" spans="1:9" x14ac:dyDescent="0.25">
      <c r="A37" s="20"/>
      <c r="B37" s="20" t="s">
        <v>14</v>
      </c>
      <c r="C37" s="25">
        <v>105</v>
      </c>
      <c r="D37" s="25">
        <v>67</v>
      </c>
      <c r="E37" s="84">
        <f t="shared" si="3"/>
        <v>172</v>
      </c>
      <c r="F37" s="32" t="s">
        <v>86</v>
      </c>
      <c r="G37" s="20"/>
      <c r="H37" s="20"/>
      <c r="I37" s="20"/>
    </row>
    <row r="38" spans="1:9" x14ac:dyDescent="0.25">
      <c r="A38" s="20"/>
      <c r="B38" s="20" t="s">
        <v>15</v>
      </c>
      <c r="C38" s="25">
        <v>4290</v>
      </c>
      <c r="D38" s="25">
        <v>3649</v>
      </c>
      <c r="E38" s="84">
        <f t="shared" si="3"/>
        <v>7939</v>
      </c>
      <c r="F38" s="32" t="s">
        <v>86</v>
      </c>
      <c r="G38" s="20"/>
      <c r="H38" s="20"/>
      <c r="I38" s="20"/>
    </row>
    <row r="39" spans="1:9" x14ac:dyDescent="0.25">
      <c r="A39" s="20"/>
      <c r="B39" s="72" t="s">
        <v>70</v>
      </c>
      <c r="C39" s="73"/>
      <c r="D39" s="73"/>
      <c r="E39" s="84"/>
      <c r="F39" s="32"/>
      <c r="G39" s="20"/>
      <c r="H39" s="20"/>
      <c r="I39" s="20"/>
    </row>
    <row r="40" spans="1:9" x14ac:dyDescent="0.25">
      <c r="A40" s="20"/>
      <c r="B40" s="20" t="s">
        <v>30</v>
      </c>
      <c r="C40" s="25" t="s">
        <v>1</v>
      </c>
      <c r="D40" s="25" t="s">
        <v>141</v>
      </c>
      <c r="E40" s="84"/>
      <c r="F40" s="32"/>
      <c r="G40" s="20"/>
      <c r="H40" s="20"/>
      <c r="I40" s="20"/>
    </row>
    <row r="41" spans="1:9" x14ac:dyDescent="0.25">
      <c r="A41" s="20"/>
      <c r="B41" s="20" t="s">
        <v>8</v>
      </c>
      <c r="C41" s="25" t="s">
        <v>141</v>
      </c>
      <c r="D41" s="25" t="s">
        <v>155</v>
      </c>
      <c r="E41" s="84"/>
      <c r="F41" s="32"/>
      <c r="G41" s="20"/>
      <c r="H41" s="20"/>
      <c r="I41" s="20"/>
    </row>
    <row r="42" spans="1:9" x14ac:dyDescent="0.25">
      <c r="A42" s="20"/>
      <c r="B42" s="20" t="s">
        <v>9</v>
      </c>
      <c r="C42" s="25" t="s">
        <v>101</v>
      </c>
      <c r="D42" s="53" t="s">
        <v>42</v>
      </c>
      <c r="E42" s="84"/>
      <c r="F42" s="32"/>
      <c r="G42" s="20"/>
      <c r="H42" s="20"/>
      <c r="I42" s="20"/>
    </row>
    <row r="43" spans="1:9" x14ac:dyDescent="0.25">
      <c r="A43" s="20"/>
      <c r="B43" s="20" t="s">
        <v>10</v>
      </c>
      <c r="C43" s="25" t="s">
        <v>68</v>
      </c>
      <c r="D43" s="25" t="s">
        <v>67</v>
      </c>
      <c r="E43" s="84"/>
      <c r="F43" s="32"/>
      <c r="G43" s="20"/>
      <c r="I43" s="20"/>
    </row>
    <row r="44" spans="1:9" x14ac:dyDescent="0.25">
      <c r="A44" s="20"/>
      <c r="B44" s="20" t="s">
        <v>11</v>
      </c>
      <c r="C44" s="25" t="s">
        <v>67</v>
      </c>
      <c r="D44" s="25" t="s">
        <v>162</v>
      </c>
      <c r="E44" s="84"/>
      <c r="F44" s="32"/>
      <c r="G44" s="20"/>
      <c r="H44" s="20"/>
      <c r="I44" s="20"/>
    </row>
    <row r="45" spans="1:9" x14ac:dyDescent="0.25">
      <c r="A45" s="20"/>
      <c r="B45" s="72" t="s">
        <v>69</v>
      </c>
      <c r="C45" s="73"/>
      <c r="D45" s="73"/>
      <c r="E45" s="84" t="s">
        <v>61</v>
      </c>
      <c r="F45" s="32"/>
      <c r="G45" s="20"/>
      <c r="H45" s="20"/>
      <c r="I45" s="20"/>
    </row>
    <row r="46" spans="1:9" x14ac:dyDescent="0.25">
      <c r="A46" s="20"/>
      <c r="B46" s="20" t="s">
        <v>30</v>
      </c>
      <c r="C46" s="25" t="s">
        <v>143</v>
      </c>
      <c r="D46" s="25" t="s">
        <v>143</v>
      </c>
      <c r="E46" s="84"/>
      <c r="F46" s="32"/>
      <c r="G46" s="20"/>
      <c r="H46" s="20"/>
      <c r="I46" s="20"/>
    </row>
    <row r="47" spans="1:9" x14ac:dyDescent="0.25">
      <c r="A47" s="20"/>
      <c r="B47" s="20" t="s">
        <v>8</v>
      </c>
      <c r="C47" s="25" t="s">
        <v>160</v>
      </c>
      <c r="D47" s="25" t="s">
        <v>62</v>
      </c>
      <c r="E47" s="84"/>
      <c r="F47" s="32"/>
      <c r="G47" s="20"/>
      <c r="H47" s="20"/>
      <c r="I47" s="20"/>
    </row>
    <row r="48" spans="1:9" x14ac:dyDescent="0.25">
      <c r="A48" s="20"/>
      <c r="B48" s="20" t="s">
        <v>9</v>
      </c>
      <c r="C48" s="25" t="s">
        <v>32</v>
      </c>
      <c r="D48" s="25" t="s">
        <v>62</v>
      </c>
      <c r="E48" s="84"/>
      <c r="F48" s="32"/>
      <c r="G48" s="20"/>
      <c r="H48" s="20"/>
      <c r="I48" s="20"/>
    </row>
    <row r="49" spans="1:9" x14ac:dyDescent="0.25">
      <c r="A49" s="74" t="s">
        <v>144</v>
      </c>
      <c r="B49" s="74"/>
      <c r="C49" s="75"/>
      <c r="D49" s="75"/>
      <c r="E49" s="75"/>
      <c r="F49" s="74"/>
      <c r="G49" s="20"/>
      <c r="H49" s="20"/>
      <c r="I49" s="20"/>
    </row>
    <row r="50" spans="1:9" x14ac:dyDescent="0.25">
      <c r="A50" s="20"/>
      <c r="B50" s="72" t="s">
        <v>149</v>
      </c>
      <c r="C50" s="73"/>
      <c r="D50" s="73"/>
      <c r="E50" s="84"/>
      <c r="F50" s="32"/>
      <c r="G50" s="20"/>
      <c r="H50" s="20"/>
      <c r="I50" s="20"/>
    </row>
    <row r="51" spans="1:9" x14ac:dyDescent="0.25">
      <c r="A51" s="20"/>
      <c r="B51" s="20" t="s">
        <v>30</v>
      </c>
      <c r="C51" s="25" t="s">
        <v>150</v>
      </c>
      <c r="D51" s="25" t="s">
        <v>95</v>
      </c>
      <c r="E51" s="84"/>
      <c r="F51" s="32"/>
      <c r="G51" s="20"/>
      <c r="H51" s="20"/>
      <c r="I51" s="20"/>
    </row>
    <row r="52" spans="1:9" x14ac:dyDescent="0.25">
      <c r="A52" s="20"/>
      <c r="B52" s="20" t="s">
        <v>8</v>
      </c>
      <c r="C52" s="25" t="s">
        <v>152</v>
      </c>
      <c r="D52" s="25" t="s">
        <v>48</v>
      </c>
      <c r="E52" s="84"/>
      <c r="F52" s="32"/>
    </row>
    <row r="53" spans="1:9" x14ac:dyDescent="0.25">
      <c r="A53" s="20"/>
      <c r="B53" s="20" t="s">
        <v>9</v>
      </c>
      <c r="C53" s="29" t="s">
        <v>150</v>
      </c>
      <c r="D53" s="25" t="s">
        <v>49</v>
      </c>
      <c r="E53" s="84"/>
      <c r="F53" s="32"/>
    </row>
    <row r="54" spans="1:9" x14ac:dyDescent="0.25">
      <c r="A54" s="20"/>
      <c r="B54" s="20" t="s">
        <v>10</v>
      </c>
      <c r="C54" s="25" t="s">
        <v>151</v>
      </c>
      <c r="D54" s="25" t="s">
        <v>50</v>
      </c>
      <c r="E54" s="84"/>
      <c r="F54" s="32"/>
    </row>
    <row r="55" spans="1:9" x14ac:dyDescent="0.25">
      <c r="A55" s="20"/>
      <c r="B55" s="20" t="s">
        <v>11</v>
      </c>
      <c r="C55" s="25" t="s">
        <v>158</v>
      </c>
      <c r="D55" s="25" t="s">
        <v>157</v>
      </c>
      <c r="E55" s="84"/>
      <c r="F55" s="32"/>
    </row>
    <row r="56" spans="1:9" x14ac:dyDescent="0.25">
      <c r="A56" s="20"/>
    </row>
    <row r="57" spans="1:9" x14ac:dyDescent="0.25">
      <c r="A57" s="20"/>
    </row>
    <row r="58" spans="1:9" x14ac:dyDescent="0.25">
      <c r="A58" s="20"/>
    </row>
    <row r="59" spans="1:9" x14ac:dyDescent="0.25">
      <c r="A59" s="20"/>
    </row>
    <row r="60" spans="1:9" x14ac:dyDescent="0.25">
      <c r="A60" s="20"/>
    </row>
    <row r="61" spans="1:9" x14ac:dyDescent="0.25">
      <c r="A61" s="20"/>
    </row>
    <row r="62" spans="1:9" x14ac:dyDescent="0.25">
      <c r="A62" s="20"/>
    </row>
  </sheetData>
  <mergeCells count="4">
    <mergeCell ref="A1:B1"/>
    <mergeCell ref="E1:F1"/>
    <mergeCell ref="E19:F19"/>
    <mergeCell ref="E31:F31"/>
  </mergeCells>
  <pageMargins left="0.7" right="0.7" top="0.75" bottom="0.75" header="0.3" footer="0.3"/>
  <pageSetup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W62"/>
  <sheetViews>
    <sheetView workbookViewId="0">
      <pane ySplit="1" topLeftCell="A2" activePane="bottomLeft" state="frozen"/>
      <selection pane="bottomLeft" activeCell="G19" sqref="G19"/>
    </sheetView>
  </sheetViews>
  <sheetFormatPr defaultRowHeight="15" x14ac:dyDescent="0.25"/>
  <cols>
    <col min="1" max="1" width="5.28515625" customWidth="1"/>
    <col min="2" max="2" width="29.140625" customWidth="1"/>
    <col min="3" max="3" width="29" style="1" customWidth="1"/>
    <col min="4" max="4" width="24.85546875" style="16" customWidth="1"/>
    <col min="5" max="5" width="10.42578125" style="68" customWidth="1"/>
    <col min="6" max="6" width="7.42578125" style="6" customWidth="1"/>
  </cols>
  <sheetData>
    <row r="1" spans="1:23" x14ac:dyDescent="0.25">
      <c r="A1" s="163" t="s">
        <v>4</v>
      </c>
      <c r="B1" s="163"/>
      <c r="C1" s="65" t="s">
        <v>0</v>
      </c>
      <c r="D1" s="19" t="s">
        <v>1</v>
      </c>
      <c r="E1" s="164" t="s">
        <v>2</v>
      </c>
      <c r="F1" s="164"/>
      <c r="G1" s="20"/>
      <c r="H1" s="20"/>
      <c r="I1" s="20"/>
    </row>
    <row r="2" spans="1:23" s="6" customFormat="1" x14ac:dyDescent="0.25">
      <c r="A2" s="74" t="s">
        <v>3</v>
      </c>
      <c r="B2" s="74"/>
      <c r="C2" s="75"/>
      <c r="D2" s="75"/>
      <c r="E2" s="75"/>
      <c r="F2" s="74"/>
      <c r="G2" s="26"/>
      <c r="H2" s="26"/>
      <c r="I2" s="26"/>
    </row>
    <row r="3" spans="1:23" x14ac:dyDescent="0.25">
      <c r="A3" s="20"/>
      <c r="B3" s="20" t="s">
        <v>53</v>
      </c>
      <c r="C3" s="38">
        <v>10263</v>
      </c>
      <c r="D3" s="38">
        <v>11021</v>
      </c>
      <c r="E3" s="33">
        <f>SUM(C3:D3)</f>
        <v>21284</v>
      </c>
      <c r="F3" s="32" t="s">
        <v>86</v>
      </c>
      <c r="G3" s="20"/>
      <c r="H3" s="20"/>
      <c r="I3" s="20"/>
    </row>
    <row r="4" spans="1:23" x14ac:dyDescent="0.25">
      <c r="A4" s="20"/>
      <c r="B4" s="20" t="s">
        <v>22</v>
      </c>
      <c r="C4" s="38">
        <v>6252</v>
      </c>
      <c r="D4" s="38">
        <v>5565</v>
      </c>
      <c r="E4" s="33">
        <f>SUM(C4:D4)</f>
        <v>11817</v>
      </c>
      <c r="F4" s="32" t="s">
        <v>86</v>
      </c>
      <c r="G4" s="20"/>
      <c r="H4" s="20"/>
      <c r="I4" s="20"/>
    </row>
    <row r="5" spans="1:23" x14ac:dyDescent="0.25">
      <c r="A5" s="20"/>
      <c r="B5" s="20" t="s">
        <v>24</v>
      </c>
      <c r="C5" s="28">
        <v>0.46</v>
      </c>
      <c r="D5" s="28">
        <v>0.41599999999999998</v>
      </c>
      <c r="E5" s="34">
        <f t="shared" ref="E5:E6" si="0">AVERAGE(C5:D5)</f>
        <v>0.438</v>
      </c>
      <c r="F5" s="32" t="s">
        <v>87</v>
      </c>
      <c r="G5" s="20"/>
      <c r="H5" s="20"/>
      <c r="I5" s="20"/>
    </row>
    <row r="6" spans="1:23" x14ac:dyDescent="0.25">
      <c r="A6" s="20"/>
      <c r="B6" s="20" t="s">
        <v>25</v>
      </c>
      <c r="C6" s="28">
        <v>0.54</v>
      </c>
      <c r="D6" s="28">
        <v>0.58399999999999996</v>
      </c>
      <c r="E6" s="34">
        <f t="shared" si="0"/>
        <v>0.56200000000000006</v>
      </c>
      <c r="F6" s="32" t="s">
        <v>87</v>
      </c>
      <c r="G6" s="58"/>
      <c r="H6" s="20"/>
      <c r="I6" s="20"/>
    </row>
    <row r="7" spans="1:23" x14ac:dyDescent="0.25">
      <c r="A7" s="20"/>
      <c r="B7" s="20" t="s">
        <v>23</v>
      </c>
      <c r="C7" s="38">
        <v>66007</v>
      </c>
      <c r="D7" s="38">
        <v>20866</v>
      </c>
      <c r="E7" s="33">
        <f>SUM(C7:D7)</f>
        <v>86873</v>
      </c>
      <c r="F7" s="32" t="s">
        <v>86</v>
      </c>
      <c r="G7" s="20"/>
      <c r="H7" s="20"/>
      <c r="I7" s="20"/>
    </row>
    <row r="8" spans="1:23" x14ac:dyDescent="0.25">
      <c r="A8" s="20"/>
      <c r="B8" s="20" t="s">
        <v>17</v>
      </c>
      <c r="C8" s="25">
        <v>6.43</v>
      </c>
      <c r="D8" s="25">
        <v>1.89</v>
      </c>
      <c r="E8" s="35">
        <f>AVERAGE(C8:D8)</f>
        <v>4.16</v>
      </c>
      <c r="F8" s="32" t="s">
        <v>87</v>
      </c>
      <c r="G8" s="20"/>
      <c r="H8" s="20"/>
      <c r="I8" s="20"/>
    </row>
    <row r="9" spans="1:23" x14ac:dyDescent="0.25">
      <c r="A9" s="20"/>
      <c r="B9" s="20" t="s">
        <v>18</v>
      </c>
      <c r="C9" s="25" t="s">
        <v>145</v>
      </c>
      <c r="D9" s="40" t="s">
        <v>153</v>
      </c>
      <c r="E9" s="54" t="s">
        <v>154</v>
      </c>
      <c r="F9" s="66" t="s">
        <v>87</v>
      </c>
      <c r="G9" s="20"/>
      <c r="H9" s="20"/>
      <c r="I9" s="20"/>
    </row>
    <row r="10" spans="1:23" x14ac:dyDescent="0.25">
      <c r="A10" s="20"/>
      <c r="B10" s="20" t="s">
        <v>16</v>
      </c>
      <c r="C10" s="28">
        <v>0.48420000000000002</v>
      </c>
      <c r="D10" s="28">
        <v>0.63380000000000003</v>
      </c>
      <c r="E10" s="34">
        <f t="shared" ref="E10" si="1">AVERAGE(C10:D10)</f>
        <v>0.55900000000000005</v>
      </c>
      <c r="F10" s="32" t="s">
        <v>87</v>
      </c>
      <c r="G10" s="20"/>
      <c r="H10" s="20"/>
      <c r="I10" s="20"/>
    </row>
    <row r="11" spans="1:23" x14ac:dyDescent="0.25">
      <c r="A11" s="20"/>
      <c r="B11" s="20" t="s">
        <v>40</v>
      </c>
      <c r="C11" s="25" t="s">
        <v>37</v>
      </c>
      <c r="D11" s="25" t="s">
        <v>37</v>
      </c>
      <c r="E11" s="67" t="s">
        <v>37</v>
      </c>
      <c r="F11" s="32"/>
      <c r="G11" s="20"/>
      <c r="H11" s="20"/>
      <c r="I11" s="20"/>
    </row>
    <row r="12" spans="1:23" x14ac:dyDescent="0.25">
      <c r="A12" s="20"/>
      <c r="B12" s="20" t="s">
        <v>8</v>
      </c>
      <c r="C12" s="25" t="s">
        <v>38</v>
      </c>
      <c r="D12" s="25" t="s">
        <v>38</v>
      </c>
      <c r="E12" s="67"/>
      <c r="F12" s="32"/>
      <c r="G12" s="20"/>
      <c r="H12" s="20"/>
      <c r="I12" s="20"/>
      <c r="W12" t="s">
        <v>102</v>
      </c>
    </row>
    <row r="13" spans="1:23" x14ac:dyDescent="0.25">
      <c r="A13" s="20"/>
      <c r="B13" s="20" t="s">
        <v>9</v>
      </c>
      <c r="C13" s="25" t="s">
        <v>146</v>
      </c>
      <c r="D13" s="25" t="s">
        <v>39</v>
      </c>
      <c r="E13" s="67"/>
      <c r="F13" s="32"/>
      <c r="G13" s="20"/>
    </row>
    <row r="14" spans="1:23" x14ac:dyDescent="0.25">
      <c r="A14" s="20"/>
      <c r="B14" s="20" t="s">
        <v>41</v>
      </c>
      <c r="C14" s="25" t="s">
        <v>56</v>
      </c>
      <c r="D14" s="25" t="s">
        <v>56</v>
      </c>
      <c r="E14" s="67" t="s">
        <v>56</v>
      </c>
      <c r="F14" s="32"/>
      <c r="G14" s="20"/>
    </row>
    <row r="15" spans="1:23" x14ac:dyDescent="0.25">
      <c r="A15" s="20"/>
      <c r="B15" s="20" t="s">
        <v>8</v>
      </c>
      <c r="C15" s="25" t="s">
        <v>60</v>
      </c>
      <c r="D15" s="25" t="s">
        <v>125</v>
      </c>
      <c r="E15" s="67"/>
      <c r="F15" s="32"/>
      <c r="G15" s="20"/>
    </row>
    <row r="16" spans="1:23" x14ac:dyDescent="0.25">
      <c r="A16" s="20"/>
      <c r="B16" s="20" t="s">
        <v>9</v>
      </c>
      <c r="C16" s="25" t="s">
        <v>147</v>
      </c>
      <c r="D16" s="25" t="s">
        <v>57</v>
      </c>
      <c r="E16" s="67"/>
      <c r="F16" s="32"/>
      <c r="G16" s="20"/>
      <c r="H16" s="55"/>
      <c r="I16" s="55"/>
    </row>
    <row r="17" spans="1:9" x14ac:dyDescent="0.25">
      <c r="A17" s="20"/>
      <c r="B17" s="20" t="s">
        <v>10</v>
      </c>
      <c r="C17" s="25" t="s">
        <v>91</v>
      </c>
      <c r="D17" s="25" t="s">
        <v>91</v>
      </c>
      <c r="E17" s="67"/>
      <c r="F17" s="32"/>
      <c r="G17" s="20"/>
      <c r="H17" s="56"/>
      <c r="I17" s="56"/>
    </row>
    <row r="18" spans="1:9" x14ac:dyDescent="0.25">
      <c r="A18" s="20"/>
      <c r="B18" s="20" t="s">
        <v>11</v>
      </c>
      <c r="C18" s="25" t="s">
        <v>125</v>
      </c>
      <c r="D18" s="25" t="s">
        <v>60</v>
      </c>
      <c r="E18" s="67"/>
      <c r="F18" s="32"/>
      <c r="G18" s="20"/>
      <c r="H18" s="56"/>
      <c r="I18" s="56"/>
    </row>
    <row r="19" spans="1:9" x14ac:dyDescent="0.25">
      <c r="A19" s="20"/>
      <c r="B19" s="20" t="s">
        <v>27</v>
      </c>
      <c r="C19" s="25" t="s">
        <v>52</v>
      </c>
      <c r="D19" s="25" t="s">
        <v>52</v>
      </c>
      <c r="E19" s="170" t="s">
        <v>52</v>
      </c>
      <c r="F19" s="170"/>
      <c r="G19" s="20"/>
      <c r="H19" s="56"/>
      <c r="I19" s="56"/>
    </row>
    <row r="20" spans="1:9" x14ac:dyDescent="0.25">
      <c r="A20" s="20"/>
      <c r="B20" s="20" t="s">
        <v>28</v>
      </c>
      <c r="C20" s="25" t="s">
        <v>29</v>
      </c>
      <c r="D20" s="25" t="s">
        <v>29</v>
      </c>
      <c r="E20" s="66" t="s">
        <v>29</v>
      </c>
      <c r="F20" s="66"/>
      <c r="G20" s="20"/>
      <c r="H20" s="56"/>
      <c r="I20" s="56"/>
    </row>
    <row r="21" spans="1:9" x14ac:dyDescent="0.25">
      <c r="A21" s="20"/>
      <c r="B21" s="20" t="s">
        <v>98</v>
      </c>
      <c r="C21" s="38">
        <v>3648</v>
      </c>
      <c r="D21" s="38">
        <v>4302</v>
      </c>
      <c r="E21" s="33">
        <f>SUM(C21:D21)</f>
        <v>7950</v>
      </c>
      <c r="F21" s="32"/>
      <c r="G21" s="20"/>
      <c r="H21" s="56"/>
      <c r="I21" s="56"/>
    </row>
    <row r="22" spans="1:9" x14ac:dyDescent="0.25">
      <c r="A22" s="20"/>
      <c r="B22" s="20" t="s">
        <v>99</v>
      </c>
      <c r="C22" s="38">
        <v>2622</v>
      </c>
      <c r="D22" s="38">
        <v>2800</v>
      </c>
      <c r="E22" s="50"/>
      <c r="F22" s="32"/>
      <c r="G22" s="20"/>
      <c r="H22" s="56"/>
      <c r="I22" s="56"/>
    </row>
    <row r="23" spans="1:9" x14ac:dyDescent="0.25">
      <c r="A23" s="20"/>
      <c r="B23" s="20" t="s">
        <v>45</v>
      </c>
      <c r="C23" s="25" t="s">
        <v>46</v>
      </c>
      <c r="D23" s="28" t="s">
        <v>46</v>
      </c>
      <c r="E23" s="67" t="s">
        <v>46</v>
      </c>
      <c r="F23" s="32"/>
      <c r="G23" s="20"/>
      <c r="H23" s="56"/>
      <c r="I23" s="56"/>
    </row>
    <row r="24" spans="1:9" x14ac:dyDescent="0.25">
      <c r="A24" s="20"/>
      <c r="B24" s="20" t="s">
        <v>81</v>
      </c>
      <c r="C24" s="28">
        <v>0.55059999999999998</v>
      </c>
      <c r="D24" s="28">
        <v>0.56079999999999997</v>
      </c>
      <c r="E24" s="34">
        <f>AVERAGE(C24:D24)</f>
        <v>0.55569999999999997</v>
      </c>
      <c r="F24" s="32" t="s">
        <v>87</v>
      </c>
      <c r="G24" s="20"/>
      <c r="H24" s="56"/>
      <c r="I24" s="56"/>
    </row>
    <row r="25" spans="1:9" x14ac:dyDescent="0.25">
      <c r="A25" s="74" t="s">
        <v>148</v>
      </c>
      <c r="B25" s="74"/>
      <c r="C25" s="76"/>
      <c r="D25" s="76"/>
      <c r="E25" s="76"/>
      <c r="F25" s="74"/>
      <c r="G25" s="20"/>
      <c r="H25" s="20"/>
      <c r="I25" s="20"/>
    </row>
    <row r="26" spans="1:9" x14ac:dyDescent="0.25">
      <c r="A26" s="20"/>
      <c r="B26" s="72" t="s">
        <v>108</v>
      </c>
      <c r="C26" s="77"/>
      <c r="D26" s="77"/>
      <c r="E26" s="67" t="s">
        <v>94</v>
      </c>
      <c r="F26" s="32"/>
      <c r="G26" s="20"/>
      <c r="H26" s="20"/>
      <c r="I26" s="20"/>
    </row>
    <row r="27" spans="1:9" x14ac:dyDescent="0.25">
      <c r="A27" s="20"/>
      <c r="B27" s="20" t="s">
        <v>78</v>
      </c>
      <c r="C27" s="38">
        <v>7390</v>
      </c>
      <c r="D27" s="38">
        <v>8252</v>
      </c>
      <c r="E27" s="50">
        <f t="shared" ref="E27:E29" si="2">AVERAGE(C27:D27)</f>
        <v>7821</v>
      </c>
      <c r="F27" s="32" t="s">
        <v>87</v>
      </c>
      <c r="G27" s="20"/>
      <c r="H27" s="20"/>
      <c r="I27" s="20"/>
    </row>
    <row r="28" spans="1:9" x14ac:dyDescent="0.25">
      <c r="A28" s="20"/>
      <c r="B28" s="20" t="s">
        <v>79</v>
      </c>
      <c r="C28" s="38">
        <v>2278</v>
      </c>
      <c r="D28" s="38">
        <v>2143</v>
      </c>
      <c r="E28" s="50">
        <f t="shared" si="2"/>
        <v>2210.5</v>
      </c>
      <c r="F28" s="32" t="s">
        <v>87</v>
      </c>
      <c r="G28" s="20"/>
      <c r="H28" s="20"/>
      <c r="I28" s="20"/>
    </row>
    <row r="29" spans="1:9" x14ac:dyDescent="0.25">
      <c r="A29" s="20"/>
      <c r="B29" s="20" t="s">
        <v>80</v>
      </c>
      <c r="C29" s="38">
        <v>595</v>
      </c>
      <c r="D29" s="38">
        <v>626</v>
      </c>
      <c r="E29" s="50">
        <f t="shared" si="2"/>
        <v>610.5</v>
      </c>
      <c r="F29" s="32" t="s">
        <v>87</v>
      </c>
      <c r="G29" s="20"/>
      <c r="H29" s="20"/>
      <c r="I29" s="20"/>
    </row>
    <row r="30" spans="1:9" s="6" customFormat="1" x14ac:dyDescent="0.25">
      <c r="A30" s="74" t="s">
        <v>114</v>
      </c>
      <c r="B30" s="74"/>
      <c r="C30" s="75"/>
      <c r="D30" s="75"/>
      <c r="E30" s="75"/>
      <c r="F30" s="74"/>
      <c r="G30" s="26"/>
      <c r="H30" s="26"/>
      <c r="I30" s="26"/>
    </row>
    <row r="31" spans="1:9" x14ac:dyDescent="0.25">
      <c r="A31" s="20"/>
      <c r="B31" s="20" t="s">
        <v>34</v>
      </c>
      <c r="C31" s="25" t="s">
        <v>35</v>
      </c>
      <c r="D31" s="25" t="s">
        <v>35</v>
      </c>
      <c r="E31" s="169" t="s">
        <v>35</v>
      </c>
      <c r="F31" s="169"/>
      <c r="G31" s="20"/>
      <c r="H31" s="20"/>
      <c r="I31" s="20"/>
    </row>
    <row r="32" spans="1:9" x14ac:dyDescent="0.25">
      <c r="A32" s="20"/>
      <c r="B32" s="20" t="s">
        <v>36</v>
      </c>
      <c r="C32" s="25">
        <v>5199</v>
      </c>
      <c r="D32" s="25">
        <v>7525</v>
      </c>
      <c r="E32" s="67">
        <f>SUM(C32:D32)</f>
        <v>12724</v>
      </c>
      <c r="F32" s="32" t="s">
        <v>86</v>
      </c>
      <c r="G32" s="20"/>
      <c r="H32" s="20"/>
      <c r="I32" s="20"/>
    </row>
    <row r="33" spans="1:9" s="6" customFormat="1" x14ac:dyDescent="0.25">
      <c r="A33" s="74" t="s">
        <v>6</v>
      </c>
      <c r="B33" s="74"/>
      <c r="C33" s="75"/>
      <c r="D33" s="75"/>
      <c r="E33" s="75"/>
      <c r="F33" s="74"/>
      <c r="G33" s="26"/>
      <c r="H33" s="26"/>
      <c r="I33" s="26"/>
    </row>
    <row r="34" spans="1:9" x14ac:dyDescent="0.25">
      <c r="A34" s="20"/>
      <c r="B34" s="72" t="s">
        <v>20</v>
      </c>
      <c r="C34" s="71"/>
      <c r="D34" s="71"/>
      <c r="E34" s="67"/>
      <c r="F34" s="32"/>
      <c r="G34" s="20"/>
      <c r="H34" s="20"/>
      <c r="I34" s="20"/>
    </row>
    <row r="35" spans="1:9" x14ac:dyDescent="0.25">
      <c r="A35" s="20"/>
      <c r="B35" s="20" t="s">
        <v>13</v>
      </c>
      <c r="C35" s="25">
        <v>2720</v>
      </c>
      <c r="D35" s="39">
        <v>4227</v>
      </c>
      <c r="E35" s="67">
        <f>SUM(C35:D35)</f>
        <v>6947</v>
      </c>
      <c r="F35" s="32" t="s">
        <v>86</v>
      </c>
      <c r="G35" s="20"/>
      <c r="H35" s="20"/>
      <c r="I35" s="20"/>
    </row>
    <row r="36" spans="1:9" x14ac:dyDescent="0.25">
      <c r="A36" s="20"/>
      <c r="B36" s="20" t="s">
        <v>12</v>
      </c>
      <c r="C36" s="25">
        <v>2406</v>
      </c>
      <c r="D36" s="25">
        <v>2410</v>
      </c>
      <c r="E36" s="67">
        <f t="shared" ref="E36:E38" si="3">SUM(C36:D36)</f>
        <v>4816</v>
      </c>
      <c r="F36" s="32" t="s">
        <v>86</v>
      </c>
      <c r="G36" s="20"/>
      <c r="H36" s="20"/>
      <c r="I36" s="20"/>
    </row>
    <row r="37" spans="1:9" x14ac:dyDescent="0.25">
      <c r="A37" s="20"/>
      <c r="B37" s="20" t="s">
        <v>14</v>
      </c>
      <c r="C37" s="25">
        <v>102</v>
      </c>
      <c r="D37" s="25">
        <v>11</v>
      </c>
      <c r="E37" s="67">
        <f t="shared" si="3"/>
        <v>113</v>
      </c>
      <c r="F37" s="32" t="s">
        <v>86</v>
      </c>
      <c r="G37" s="20"/>
      <c r="H37" s="20"/>
      <c r="I37" s="20"/>
    </row>
    <row r="38" spans="1:9" x14ac:dyDescent="0.25">
      <c r="A38" s="20"/>
      <c r="B38" s="20" t="s">
        <v>15</v>
      </c>
      <c r="C38" s="25">
        <v>5035</v>
      </c>
      <c r="D38" s="25">
        <v>4373</v>
      </c>
      <c r="E38" s="67">
        <f t="shared" si="3"/>
        <v>9408</v>
      </c>
      <c r="F38" s="32" t="s">
        <v>86</v>
      </c>
      <c r="G38" s="20"/>
      <c r="H38" s="20"/>
      <c r="I38" s="20"/>
    </row>
    <row r="39" spans="1:9" x14ac:dyDescent="0.25">
      <c r="A39" s="20"/>
      <c r="B39" s="72" t="s">
        <v>70</v>
      </c>
      <c r="C39" s="73"/>
      <c r="D39" s="73"/>
      <c r="E39" s="67"/>
      <c r="F39" s="32"/>
      <c r="G39" s="20"/>
      <c r="H39" s="20"/>
      <c r="I39" s="20"/>
    </row>
    <row r="40" spans="1:9" x14ac:dyDescent="0.25">
      <c r="A40" s="20"/>
      <c r="B40" s="20" t="s">
        <v>30</v>
      </c>
      <c r="C40" s="25" t="s">
        <v>141</v>
      </c>
      <c r="D40" s="25" t="s">
        <v>141</v>
      </c>
      <c r="E40" s="67"/>
      <c r="F40" s="32"/>
      <c r="G40" s="20"/>
      <c r="H40" s="20"/>
      <c r="I40" s="20"/>
    </row>
    <row r="41" spans="1:9" x14ac:dyDescent="0.25">
      <c r="A41" s="20"/>
      <c r="B41" s="20" t="s">
        <v>8</v>
      </c>
      <c r="C41" s="25" t="s">
        <v>1</v>
      </c>
      <c r="D41" s="25" t="s">
        <v>155</v>
      </c>
      <c r="E41" s="67"/>
      <c r="F41" s="32"/>
      <c r="G41" s="20"/>
      <c r="H41" s="20"/>
      <c r="I41" s="20"/>
    </row>
    <row r="42" spans="1:9" x14ac:dyDescent="0.25">
      <c r="A42" s="20"/>
      <c r="B42" s="20" t="s">
        <v>9</v>
      </c>
      <c r="C42" s="25" t="s">
        <v>101</v>
      </c>
      <c r="D42" s="53" t="s">
        <v>42</v>
      </c>
      <c r="E42" s="67"/>
      <c r="F42" s="32"/>
      <c r="G42" s="20"/>
      <c r="H42" s="20"/>
      <c r="I42" s="20"/>
    </row>
    <row r="43" spans="1:9" x14ac:dyDescent="0.25">
      <c r="A43" s="20"/>
      <c r="B43" s="20" t="s">
        <v>10</v>
      </c>
      <c r="C43" s="25" t="s">
        <v>67</v>
      </c>
      <c r="D43" s="25" t="s">
        <v>67</v>
      </c>
      <c r="E43" s="67"/>
      <c r="F43" s="32"/>
      <c r="G43" s="20"/>
      <c r="I43" s="20"/>
    </row>
    <row r="44" spans="1:9" x14ac:dyDescent="0.25">
      <c r="A44" s="20"/>
      <c r="B44" s="20" t="s">
        <v>11</v>
      </c>
      <c r="C44" s="25" t="s">
        <v>142</v>
      </c>
      <c r="D44" s="25" t="s">
        <v>156</v>
      </c>
      <c r="E44" s="67"/>
      <c r="F44" s="32"/>
      <c r="G44" s="20"/>
      <c r="H44" s="20"/>
      <c r="I44" s="20"/>
    </row>
    <row r="45" spans="1:9" x14ac:dyDescent="0.25">
      <c r="A45" s="20"/>
      <c r="B45" s="72" t="s">
        <v>69</v>
      </c>
      <c r="C45" s="73"/>
      <c r="D45" s="73"/>
      <c r="E45" s="67" t="s">
        <v>61</v>
      </c>
      <c r="F45" s="32"/>
      <c r="G45" s="20"/>
      <c r="H45" s="20"/>
      <c r="I45" s="20"/>
    </row>
    <row r="46" spans="1:9" x14ac:dyDescent="0.25">
      <c r="A46" s="20"/>
      <c r="B46" s="20" t="s">
        <v>30</v>
      </c>
      <c r="C46" s="25" t="s">
        <v>143</v>
      </c>
      <c r="D46" s="25" t="s">
        <v>143</v>
      </c>
      <c r="E46" s="67"/>
      <c r="F46" s="32"/>
      <c r="G46" s="20"/>
      <c r="H46" s="20"/>
      <c r="I46" s="20"/>
    </row>
    <row r="47" spans="1:9" x14ac:dyDescent="0.25">
      <c r="A47" s="20"/>
      <c r="B47" s="20" t="s">
        <v>8</v>
      </c>
      <c r="C47" s="25" t="s">
        <v>62</v>
      </c>
      <c r="D47" s="25" t="s">
        <v>62</v>
      </c>
      <c r="E47" s="67"/>
      <c r="F47" s="32"/>
      <c r="G47" s="20"/>
      <c r="H47" s="20"/>
      <c r="I47" s="20"/>
    </row>
    <row r="48" spans="1:9" x14ac:dyDescent="0.25">
      <c r="A48" s="20"/>
      <c r="B48" s="20" t="s">
        <v>9</v>
      </c>
      <c r="C48" s="25" t="s">
        <v>62</v>
      </c>
      <c r="D48" s="25" t="s">
        <v>62</v>
      </c>
      <c r="E48" s="67"/>
      <c r="F48" s="32"/>
      <c r="G48" s="20"/>
      <c r="H48" s="20"/>
      <c r="I48" s="20"/>
    </row>
    <row r="49" spans="1:9" x14ac:dyDescent="0.25">
      <c r="A49" s="74" t="s">
        <v>144</v>
      </c>
      <c r="B49" s="74"/>
      <c r="C49" s="75"/>
      <c r="D49" s="75"/>
      <c r="E49" s="75"/>
      <c r="F49" s="74"/>
      <c r="G49" s="20"/>
      <c r="H49" s="20"/>
      <c r="I49" s="20"/>
    </row>
    <row r="50" spans="1:9" x14ac:dyDescent="0.25">
      <c r="A50" s="20"/>
      <c r="B50" s="72" t="s">
        <v>149</v>
      </c>
      <c r="C50" s="73"/>
      <c r="D50" s="73"/>
      <c r="E50" s="67"/>
      <c r="F50" s="32"/>
      <c r="G50" s="20"/>
      <c r="H50" s="20"/>
      <c r="I50" s="20"/>
    </row>
    <row r="51" spans="1:9" x14ac:dyDescent="0.25">
      <c r="A51" s="20"/>
      <c r="B51" s="20" t="s">
        <v>30</v>
      </c>
      <c r="C51" s="25" t="s">
        <v>150</v>
      </c>
      <c r="D51" s="25" t="s">
        <v>95</v>
      </c>
      <c r="E51" s="67"/>
      <c r="F51" s="32"/>
      <c r="G51" s="20"/>
      <c r="H51" s="20"/>
      <c r="I51" s="20"/>
    </row>
    <row r="52" spans="1:9" x14ac:dyDescent="0.25">
      <c r="A52" s="20"/>
      <c r="B52" s="20" t="s">
        <v>8</v>
      </c>
      <c r="C52" s="25" t="s">
        <v>152</v>
      </c>
      <c r="D52" s="25" t="s">
        <v>48</v>
      </c>
      <c r="E52" s="67"/>
      <c r="F52" s="32"/>
    </row>
    <row r="53" spans="1:9" x14ac:dyDescent="0.25">
      <c r="A53" s="20"/>
      <c r="B53" s="20" t="s">
        <v>9</v>
      </c>
      <c r="C53" s="29" t="s">
        <v>150</v>
      </c>
      <c r="D53" s="25" t="s">
        <v>49</v>
      </c>
      <c r="E53" s="67"/>
      <c r="F53" s="32"/>
    </row>
    <row r="54" spans="1:9" x14ac:dyDescent="0.25">
      <c r="A54" s="20"/>
      <c r="B54" s="20" t="s">
        <v>10</v>
      </c>
      <c r="C54" s="25" t="s">
        <v>151</v>
      </c>
      <c r="D54" s="25" t="s">
        <v>50</v>
      </c>
      <c r="E54" s="67"/>
      <c r="F54" s="32"/>
    </row>
    <row r="55" spans="1:9" x14ac:dyDescent="0.25">
      <c r="A55" s="20"/>
      <c r="B55" s="20" t="s">
        <v>11</v>
      </c>
      <c r="C55" s="25" t="s">
        <v>158</v>
      </c>
      <c r="D55" s="25" t="s">
        <v>157</v>
      </c>
      <c r="E55" s="67"/>
      <c r="F55" s="32"/>
    </row>
    <row r="56" spans="1:9" x14ac:dyDescent="0.25">
      <c r="A56" s="20"/>
    </row>
    <row r="57" spans="1:9" x14ac:dyDescent="0.25">
      <c r="A57" s="20"/>
    </row>
    <row r="58" spans="1:9" x14ac:dyDescent="0.25">
      <c r="A58" s="20"/>
    </row>
    <row r="59" spans="1:9" x14ac:dyDescent="0.25">
      <c r="A59" s="20"/>
    </row>
    <row r="60" spans="1:9" x14ac:dyDescent="0.25">
      <c r="A60" s="20"/>
    </row>
    <row r="61" spans="1:9" x14ac:dyDescent="0.25">
      <c r="A61" s="20"/>
    </row>
    <row r="62" spans="1:9" x14ac:dyDescent="0.25">
      <c r="A62" s="20"/>
    </row>
  </sheetData>
  <mergeCells count="4">
    <mergeCell ref="A1:B1"/>
    <mergeCell ref="E1:F1"/>
    <mergeCell ref="E19:F19"/>
    <mergeCell ref="E31:F31"/>
  </mergeCells>
  <pageMargins left="0.7" right="0.7" top="0.75" bottom="0.75" header="0.3" footer="0.3"/>
  <pageSetup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W57"/>
  <sheetViews>
    <sheetView workbookViewId="0">
      <pane ySplit="1" topLeftCell="A7" activePane="bottomLeft" state="frozen"/>
      <selection pane="bottomLeft" activeCell="C7" sqref="C7"/>
    </sheetView>
  </sheetViews>
  <sheetFormatPr defaultRowHeight="15" x14ac:dyDescent="0.25"/>
  <cols>
    <col min="1" max="1" width="5.28515625" customWidth="1"/>
    <col min="2" max="2" width="29.140625" customWidth="1"/>
    <col min="3" max="3" width="29" style="1" customWidth="1"/>
    <col min="4" max="4" width="23.42578125" style="16" customWidth="1"/>
    <col min="5" max="5" width="10.42578125" style="64" customWidth="1"/>
    <col min="6" max="6" width="7.42578125" style="6" customWidth="1"/>
  </cols>
  <sheetData>
    <row r="1" spans="1:23" x14ac:dyDescent="0.25">
      <c r="A1" s="163" t="s">
        <v>4</v>
      </c>
      <c r="B1" s="163"/>
      <c r="C1" s="61" t="s">
        <v>0</v>
      </c>
      <c r="D1" s="19" t="s">
        <v>1</v>
      </c>
      <c r="E1" s="164" t="s">
        <v>2</v>
      </c>
      <c r="F1" s="164"/>
      <c r="G1" s="20"/>
      <c r="H1" s="20"/>
      <c r="I1" s="20"/>
    </row>
    <row r="2" spans="1:23" s="2" customFormat="1" x14ac:dyDescent="0.25">
      <c r="A2" s="21" t="s">
        <v>3</v>
      </c>
      <c r="B2" s="21"/>
      <c r="C2" s="22"/>
      <c r="D2" s="23"/>
      <c r="E2" s="63"/>
      <c r="F2" s="32"/>
      <c r="G2" s="21"/>
      <c r="H2" s="21"/>
      <c r="I2" s="21"/>
    </row>
    <row r="3" spans="1:23" x14ac:dyDescent="0.25">
      <c r="A3" s="20"/>
      <c r="B3" s="20" t="s">
        <v>53</v>
      </c>
      <c r="C3" s="38">
        <v>12375</v>
      </c>
      <c r="D3" s="38">
        <v>13386</v>
      </c>
      <c r="E3" s="33">
        <f>SUM(C3:D3)</f>
        <v>25761</v>
      </c>
      <c r="F3" s="32" t="s">
        <v>86</v>
      </c>
      <c r="G3" s="20"/>
      <c r="H3" s="20"/>
      <c r="I3" s="20"/>
    </row>
    <row r="4" spans="1:23" x14ac:dyDescent="0.25">
      <c r="A4" s="20"/>
      <c r="B4" s="20" t="s">
        <v>22</v>
      </c>
      <c r="C4" s="38">
        <v>7653</v>
      </c>
      <c r="D4" s="38">
        <v>7251</v>
      </c>
      <c r="E4" s="33">
        <f>SUM(C4:D4)</f>
        <v>14904</v>
      </c>
      <c r="F4" s="32" t="s">
        <v>86</v>
      </c>
      <c r="G4" s="20"/>
      <c r="H4" s="20"/>
      <c r="I4" s="20"/>
    </row>
    <row r="5" spans="1:23" x14ac:dyDescent="0.25">
      <c r="A5" s="20"/>
      <c r="B5" s="20" t="s">
        <v>24</v>
      </c>
      <c r="C5" s="28">
        <v>0.52200000000000002</v>
      </c>
      <c r="D5" s="28">
        <v>0.52700000000000002</v>
      </c>
      <c r="E5" s="34">
        <f t="shared" ref="E5:E6" si="0">AVERAGE(C5:D5)</f>
        <v>0.52449999999999997</v>
      </c>
      <c r="F5" s="32" t="s">
        <v>87</v>
      </c>
      <c r="G5" s="20"/>
      <c r="H5" s="20"/>
      <c r="I5" s="20"/>
    </row>
    <row r="6" spans="1:23" x14ac:dyDescent="0.25">
      <c r="A6" s="20"/>
      <c r="B6" s="20" t="s">
        <v>25</v>
      </c>
      <c r="C6" s="28">
        <v>0.47799999999999998</v>
      </c>
      <c r="D6" s="28">
        <v>0.47299999999999998</v>
      </c>
      <c r="E6" s="34">
        <f t="shared" si="0"/>
        <v>0.47549999999999998</v>
      </c>
      <c r="F6" s="32" t="s">
        <v>87</v>
      </c>
      <c r="G6" s="58">
        <f>24625-24180</f>
        <v>445</v>
      </c>
      <c r="H6" s="20">
        <f>445/24625</f>
        <v>1.8071065989847715E-2</v>
      </c>
      <c r="I6" s="20"/>
    </row>
    <row r="7" spans="1:23" x14ac:dyDescent="0.25">
      <c r="A7" s="20"/>
      <c r="B7" s="20" t="s">
        <v>23</v>
      </c>
      <c r="C7" s="38">
        <v>76855</v>
      </c>
      <c r="D7" s="38">
        <v>24983</v>
      </c>
      <c r="E7" s="33">
        <f>SUM(C7:D7)</f>
        <v>101838</v>
      </c>
      <c r="F7" s="32" t="s">
        <v>86</v>
      </c>
      <c r="G7" s="20"/>
      <c r="H7" s="20"/>
      <c r="I7" s="20"/>
    </row>
    <row r="8" spans="1:23" x14ac:dyDescent="0.25">
      <c r="A8" s="20"/>
      <c r="B8" s="20" t="s">
        <v>40</v>
      </c>
      <c r="C8" s="25" t="s">
        <v>37</v>
      </c>
      <c r="D8" s="25" t="s">
        <v>37</v>
      </c>
      <c r="E8" s="63" t="s">
        <v>37</v>
      </c>
      <c r="F8" s="32"/>
      <c r="G8" s="20"/>
      <c r="H8" s="20"/>
      <c r="I8" s="20"/>
    </row>
    <row r="9" spans="1:23" x14ac:dyDescent="0.25">
      <c r="A9" s="20"/>
      <c r="B9" s="20" t="s">
        <v>8</v>
      </c>
      <c r="C9" s="25" t="s">
        <v>38</v>
      </c>
      <c r="D9" s="25" t="s">
        <v>38</v>
      </c>
      <c r="E9" s="63"/>
      <c r="F9" s="32"/>
      <c r="G9" s="20"/>
      <c r="H9" s="20"/>
      <c r="I9" s="20"/>
      <c r="W9" t="s">
        <v>102</v>
      </c>
    </row>
    <row r="10" spans="1:23" x14ac:dyDescent="0.25">
      <c r="A10" s="20"/>
      <c r="B10" s="20" t="s">
        <v>9</v>
      </c>
      <c r="C10" s="25" t="s">
        <v>55</v>
      </c>
      <c r="D10" s="25" t="s">
        <v>39</v>
      </c>
      <c r="E10" s="63"/>
      <c r="F10" s="32"/>
      <c r="G10" s="20"/>
    </row>
    <row r="11" spans="1:23" x14ac:dyDescent="0.25">
      <c r="A11" s="20"/>
      <c r="B11" s="20" t="s">
        <v>41</v>
      </c>
      <c r="C11" s="25" t="s">
        <v>56</v>
      </c>
      <c r="D11" s="25" t="s">
        <v>56</v>
      </c>
      <c r="E11" s="63" t="s">
        <v>56</v>
      </c>
      <c r="F11" s="32"/>
      <c r="G11" s="20"/>
      <c r="H11">
        <f>29764/24180</f>
        <v>1.2309346567411084</v>
      </c>
    </row>
    <row r="12" spans="1:23" x14ac:dyDescent="0.25">
      <c r="A12" s="20"/>
      <c r="B12" s="20" t="s">
        <v>8</v>
      </c>
      <c r="C12" s="25" t="s">
        <v>110</v>
      </c>
      <c r="D12" s="25" t="s">
        <v>132</v>
      </c>
      <c r="E12" s="63"/>
      <c r="F12" s="32"/>
      <c r="G12" s="20"/>
    </row>
    <row r="13" spans="1:23" x14ac:dyDescent="0.25">
      <c r="A13" s="20"/>
      <c r="B13" s="20" t="s">
        <v>9</v>
      </c>
      <c r="C13" s="25" t="s">
        <v>60</v>
      </c>
      <c r="D13" s="25" t="s">
        <v>125</v>
      </c>
      <c r="E13" s="63"/>
      <c r="F13" s="32"/>
      <c r="G13" s="20"/>
      <c r="H13" s="55"/>
      <c r="I13" s="55"/>
    </row>
    <row r="14" spans="1:23" x14ac:dyDescent="0.25">
      <c r="A14" s="20"/>
      <c r="B14" s="20" t="s">
        <v>10</v>
      </c>
      <c r="C14" s="25" t="s">
        <v>132</v>
      </c>
      <c r="D14" s="25" t="s">
        <v>57</v>
      </c>
      <c r="E14" s="63"/>
      <c r="F14" s="32"/>
      <c r="G14" s="20"/>
      <c r="H14" s="56"/>
      <c r="I14" s="56"/>
    </row>
    <row r="15" spans="1:23" x14ac:dyDescent="0.25">
      <c r="A15" s="20"/>
      <c r="B15" s="20" t="s">
        <v>11</v>
      </c>
      <c r="C15" s="25" t="s">
        <v>91</v>
      </c>
      <c r="D15" s="25" t="s">
        <v>60</v>
      </c>
      <c r="E15" s="63"/>
      <c r="F15" s="32"/>
      <c r="G15" s="20"/>
      <c r="H15" s="56"/>
      <c r="I15" s="56"/>
    </row>
    <row r="16" spans="1:23" s="2" customFormat="1" x14ac:dyDescent="0.25">
      <c r="A16" s="21" t="s">
        <v>106</v>
      </c>
      <c r="B16" s="21"/>
      <c r="C16" s="52"/>
      <c r="D16" s="52"/>
      <c r="E16" s="63"/>
      <c r="F16" s="32"/>
      <c r="G16" s="21"/>
      <c r="H16" s="21"/>
      <c r="I16" s="21"/>
    </row>
    <row r="17" spans="1:23" x14ac:dyDescent="0.25">
      <c r="A17" s="20"/>
      <c r="B17" s="20" t="s">
        <v>7</v>
      </c>
      <c r="C17" s="25" t="s">
        <v>100</v>
      </c>
      <c r="D17" s="25" t="s">
        <v>95</v>
      </c>
      <c r="E17" s="63"/>
      <c r="F17" s="32"/>
      <c r="G17" s="20"/>
      <c r="H17" s="20"/>
      <c r="I17" s="20"/>
    </row>
    <row r="18" spans="1:23" x14ac:dyDescent="0.25">
      <c r="A18" s="20"/>
      <c r="B18" s="20" t="s">
        <v>8</v>
      </c>
      <c r="C18" s="25" t="s">
        <v>107</v>
      </c>
      <c r="D18" s="25" t="s">
        <v>48</v>
      </c>
      <c r="E18" s="63"/>
      <c r="F18" s="32"/>
      <c r="G18" s="20"/>
      <c r="H18" s="20"/>
      <c r="I18" s="20"/>
    </row>
    <row r="19" spans="1:23" x14ac:dyDescent="0.25">
      <c r="A19" s="20"/>
      <c r="B19" s="20" t="s">
        <v>9</v>
      </c>
      <c r="C19" s="29" t="s">
        <v>100</v>
      </c>
      <c r="D19" s="25" t="s">
        <v>49</v>
      </c>
      <c r="E19" s="63"/>
      <c r="F19" s="32"/>
      <c r="G19" s="20"/>
      <c r="H19" s="20"/>
      <c r="I19" s="20"/>
    </row>
    <row r="20" spans="1:23" x14ac:dyDescent="0.25">
      <c r="A20" s="20"/>
      <c r="B20" s="20" t="s">
        <v>10</v>
      </c>
      <c r="C20" s="25" t="s">
        <v>137</v>
      </c>
      <c r="D20" s="25" t="s">
        <v>50</v>
      </c>
      <c r="E20" s="63"/>
      <c r="F20" s="32"/>
      <c r="G20" s="20"/>
      <c r="H20" s="20"/>
      <c r="I20" s="20"/>
    </row>
    <row r="21" spans="1:23" x14ac:dyDescent="0.25">
      <c r="A21" s="20"/>
      <c r="B21" s="20" t="s">
        <v>11</v>
      </c>
      <c r="C21" s="25" t="s">
        <v>138</v>
      </c>
      <c r="D21" s="25" t="s">
        <v>134</v>
      </c>
      <c r="E21" s="63"/>
      <c r="F21" s="32"/>
      <c r="G21" s="20"/>
      <c r="H21" s="20"/>
      <c r="I21" s="20"/>
    </row>
    <row r="22" spans="1:23" x14ac:dyDescent="0.25">
      <c r="A22" s="20"/>
      <c r="B22" s="20" t="s">
        <v>16</v>
      </c>
      <c r="C22" s="28">
        <v>0.49919999999999998</v>
      </c>
      <c r="D22" s="28">
        <v>0.65549999999999997</v>
      </c>
      <c r="E22" s="34">
        <f t="shared" ref="E22" si="1">AVERAGE(C22:D22)</f>
        <v>0.57735000000000003</v>
      </c>
      <c r="F22" s="32" t="s">
        <v>87</v>
      </c>
      <c r="G22" s="20"/>
      <c r="H22" s="20"/>
      <c r="I22" s="20"/>
    </row>
    <row r="23" spans="1:23" x14ac:dyDescent="0.25">
      <c r="A23" s="20"/>
      <c r="B23" s="20" t="s">
        <v>17</v>
      </c>
      <c r="C23" s="25">
        <v>6.21</v>
      </c>
      <c r="D23" s="25">
        <v>1.87</v>
      </c>
      <c r="E23" s="35">
        <f>AVERAGE(C23:D23)</f>
        <v>4.04</v>
      </c>
      <c r="F23" s="32" t="s">
        <v>87</v>
      </c>
      <c r="G23" s="20"/>
      <c r="H23" s="20"/>
      <c r="I23" s="20"/>
    </row>
    <row r="24" spans="1:23" x14ac:dyDescent="0.25">
      <c r="A24" s="20"/>
      <c r="B24" s="20" t="s">
        <v>18</v>
      </c>
      <c r="C24" s="25" t="s">
        <v>136</v>
      </c>
      <c r="D24" s="40" t="s">
        <v>133</v>
      </c>
      <c r="E24" s="54" t="s">
        <v>140</v>
      </c>
      <c r="F24" s="62" t="s">
        <v>87</v>
      </c>
      <c r="G24" s="20"/>
      <c r="H24" s="20"/>
      <c r="I24" s="20"/>
    </row>
    <row r="25" spans="1:23" x14ac:dyDescent="0.25">
      <c r="A25" s="20"/>
      <c r="B25" s="20" t="s">
        <v>27</v>
      </c>
      <c r="C25" s="25" t="s">
        <v>52</v>
      </c>
      <c r="D25" s="25" t="s">
        <v>52</v>
      </c>
      <c r="E25" s="170" t="s">
        <v>52</v>
      </c>
      <c r="F25" s="170"/>
      <c r="G25" s="20"/>
      <c r="H25" s="20"/>
      <c r="I25" s="20"/>
      <c r="W25" t="s">
        <v>115</v>
      </c>
    </row>
    <row r="26" spans="1:23" x14ac:dyDescent="0.25">
      <c r="A26" s="20"/>
      <c r="B26" s="20" t="s">
        <v>28</v>
      </c>
      <c r="C26" s="25" t="s">
        <v>29</v>
      </c>
      <c r="D26" s="25" t="s">
        <v>29</v>
      </c>
      <c r="E26" s="62"/>
      <c r="F26" s="62"/>
      <c r="G26" s="20"/>
      <c r="H26" s="20"/>
      <c r="I26" s="20"/>
    </row>
    <row r="27" spans="1:23" x14ac:dyDescent="0.25">
      <c r="A27" s="20"/>
      <c r="B27" s="20" t="s">
        <v>98</v>
      </c>
      <c r="C27" s="38">
        <v>4568</v>
      </c>
      <c r="D27" s="38">
        <v>5278</v>
      </c>
      <c r="E27" s="33">
        <f>SUM(C27:D27)</f>
        <v>9846</v>
      </c>
      <c r="F27" s="32"/>
      <c r="G27" s="20"/>
      <c r="H27" s="20"/>
      <c r="I27" s="20"/>
    </row>
    <row r="28" spans="1:23" x14ac:dyDescent="0.25">
      <c r="A28" s="20"/>
      <c r="B28" s="20" t="s">
        <v>99</v>
      </c>
      <c r="C28" s="38">
        <v>3302</v>
      </c>
      <c r="D28" s="38">
        <v>3600</v>
      </c>
      <c r="E28" s="50"/>
      <c r="F28" s="32"/>
      <c r="G28" s="20"/>
      <c r="H28" s="20"/>
      <c r="I28" s="20"/>
    </row>
    <row r="29" spans="1:23" x14ac:dyDescent="0.25">
      <c r="A29" s="20"/>
      <c r="B29" s="20" t="s">
        <v>45</v>
      </c>
      <c r="C29" s="25" t="s">
        <v>46</v>
      </c>
      <c r="D29" s="28" t="s">
        <v>46</v>
      </c>
      <c r="E29" s="63" t="s">
        <v>46</v>
      </c>
      <c r="F29" s="32"/>
      <c r="G29" s="20"/>
      <c r="H29" s="20"/>
      <c r="I29" s="20"/>
    </row>
    <row r="30" spans="1:23" x14ac:dyDescent="0.25">
      <c r="A30" s="20"/>
      <c r="B30" s="20" t="s">
        <v>81</v>
      </c>
      <c r="C30" s="28">
        <v>0.52590000000000003</v>
      </c>
      <c r="D30" s="28">
        <v>0.54220000000000002</v>
      </c>
      <c r="E30" s="34">
        <f>AVERAGE(C30:D30)</f>
        <v>0.53405000000000002</v>
      </c>
      <c r="F30" s="32" t="s">
        <v>87</v>
      </c>
      <c r="G30" s="20"/>
      <c r="H30" s="20"/>
      <c r="I30" s="20"/>
    </row>
    <row r="31" spans="1:23" x14ac:dyDescent="0.25">
      <c r="A31" s="20"/>
      <c r="B31" s="20" t="s">
        <v>108</v>
      </c>
      <c r="C31" s="28" t="s">
        <v>94</v>
      </c>
      <c r="D31" s="28" t="s">
        <v>94</v>
      </c>
      <c r="E31" s="63" t="s">
        <v>94</v>
      </c>
      <c r="F31" s="32"/>
      <c r="G31" s="20"/>
      <c r="H31" s="20"/>
      <c r="I31" s="20"/>
    </row>
    <row r="32" spans="1:23" x14ac:dyDescent="0.25">
      <c r="A32" s="20"/>
      <c r="B32" s="20" t="s">
        <v>78</v>
      </c>
      <c r="C32" s="38">
        <v>8676</v>
      </c>
      <c r="D32" s="38">
        <v>9713</v>
      </c>
      <c r="E32" s="50">
        <f t="shared" ref="E32:E34" si="2">AVERAGE(C32:D32)</f>
        <v>9194.5</v>
      </c>
      <c r="F32" s="32" t="s">
        <v>87</v>
      </c>
      <c r="G32" s="20"/>
      <c r="H32" s="20"/>
      <c r="I32" s="20"/>
    </row>
    <row r="33" spans="1:9" x14ac:dyDescent="0.25">
      <c r="A33" s="20"/>
      <c r="B33" s="20" t="s">
        <v>79</v>
      </c>
      <c r="C33" s="38">
        <v>2924</v>
      </c>
      <c r="D33" s="38">
        <v>2950</v>
      </c>
      <c r="E33" s="50">
        <f t="shared" si="2"/>
        <v>2937</v>
      </c>
      <c r="F33" s="32" t="s">
        <v>87</v>
      </c>
      <c r="G33" s="20"/>
      <c r="H33" s="20"/>
      <c r="I33" s="20"/>
    </row>
    <row r="34" spans="1:9" x14ac:dyDescent="0.25">
      <c r="A34" s="20"/>
      <c r="B34" s="20" t="s">
        <v>80</v>
      </c>
      <c r="C34" s="38">
        <v>775</v>
      </c>
      <c r="D34" s="38">
        <v>723</v>
      </c>
      <c r="E34" s="50">
        <f t="shared" si="2"/>
        <v>749</v>
      </c>
      <c r="F34" s="32" t="s">
        <v>87</v>
      </c>
      <c r="G34" s="20"/>
      <c r="H34" s="20"/>
      <c r="I34" s="20"/>
    </row>
    <row r="35" spans="1:9" s="2" customFormat="1" x14ac:dyDescent="0.25">
      <c r="A35" s="21" t="s">
        <v>114</v>
      </c>
      <c r="B35" s="21"/>
      <c r="C35" s="69"/>
      <c r="D35" s="52"/>
      <c r="E35" s="63"/>
      <c r="F35" s="32"/>
      <c r="G35" s="21"/>
      <c r="H35" s="21"/>
      <c r="I35" s="21"/>
    </row>
    <row r="36" spans="1:9" x14ac:dyDescent="0.25">
      <c r="A36" s="20"/>
      <c r="B36" s="20" t="s">
        <v>34</v>
      </c>
      <c r="C36" s="25" t="s">
        <v>35</v>
      </c>
      <c r="D36" s="25" t="s">
        <v>35</v>
      </c>
      <c r="E36" s="169" t="s">
        <v>35</v>
      </c>
      <c r="F36" s="169"/>
      <c r="G36" s="20"/>
      <c r="H36" s="20"/>
      <c r="I36" s="20"/>
    </row>
    <row r="37" spans="1:9" x14ac:dyDescent="0.25">
      <c r="A37" s="20"/>
      <c r="B37" s="20" t="s">
        <v>36</v>
      </c>
      <c r="C37" s="25">
        <v>6411</v>
      </c>
      <c r="D37" s="25">
        <v>9437</v>
      </c>
      <c r="E37" s="63">
        <f>SUM(C37:D37)</f>
        <v>15848</v>
      </c>
      <c r="F37" s="32" t="s">
        <v>86</v>
      </c>
      <c r="G37" s="20"/>
      <c r="H37" s="20"/>
      <c r="I37" s="20"/>
    </row>
    <row r="38" spans="1:9" s="2" customFormat="1" x14ac:dyDescent="0.25">
      <c r="A38" s="21" t="s">
        <v>6</v>
      </c>
      <c r="B38" s="21"/>
      <c r="C38" s="69"/>
      <c r="D38" s="57"/>
      <c r="E38" s="63"/>
      <c r="F38" s="32"/>
      <c r="G38" s="21"/>
      <c r="H38" s="21"/>
      <c r="I38" s="21"/>
    </row>
    <row r="39" spans="1:9" x14ac:dyDescent="0.25">
      <c r="A39" s="20"/>
      <c r="B39" s="20" t="s">
        <v>20</v>
      </c>
      <c r="C39" s="51" t="s">
        <v>96</v>
      </c>
      <c r="D39" s="51" t="s">
        <v>96</v>
      </c>
      <c r="E39" s="63"/>
      <c r="F39" s="32"/>
      <c r="G39" s="20"/>
      <c r="H39" s="20"/>
      <c r="I39" s="20"/>
    </row>
    <row r="40" spans="1:9" x14ac:dyDescent="0.25">
      <c r="A40" s="20"/>
      <c r="B40" s="20" t="s">
        <v>13</v>
      </c>
      <c r="C40" s="25">
        <v>3340</v>
      </c>
      <c r="D40" s="39">
        <v>5338</v>
      </c>
      <c r="E40" s="63">
        <f>SUM(C40:D40)</f>
        <v>8678</v>
      </c>
      <c r="F40" s="32" t="s">
        <v>86</v>
      </c>
      <c r="G40" s="20"/>
      <c r="H40" s="20"/>
      <c r="I40" s="20"/>
    </row>
    <row r="41" spans="1:9" x14ac:dyDescent="0.25">
      <c r="A41" s="20"/>
      <c r="B41" s="20" t="s">
        <v>12</v>
      </c>
      <c r="C41" s="25">
        <v>2633</v>
      </c>
      <c r="D41" s="25">
        <v>3458</v>
      </c>
      <c r="E41" s="63">
        <f t="shared" ref="E41:E44" si="3">SUM(C41:D41)</f>
        <v>6091</v>
      </c>
      <c r="F41" s="32" t="s">
        <v>86</v>
      </c>
      <c r="G41" s="20"/>
      <c r="H41" s="20"/>
      <c r="I41" s="20"/>
    </row>
    <row r="42" spans="1:9" x14ac:dyDescent="0.25">
      <c r="A42" s="20"/>
      <c r="B42" s="20" t="s">
        <v>14</v>
      </c>
      <c r="C42" s="25">
        <v>97</v>
      </c>
      <c r="D42" s="25">
        <v>9</v>
      </c>
      <c r="E42" s="63">
        <f t="shared" si="3"/>
        <v>106</v>
      </c>
      <c r="F42" s="32" t="s">
        <v>86</v>
      </c>
      <c r="G42" s="20"/>
      <c r="H42" s="20"/>
      <c r="I42" s="20"/>
    </row>
    <row r="43" spans="1:9" x14ac:dyDescent="0.25">
      <c r="A43" s="20"/>
      <c r="B43" s="20" t="s">
        <v>15</v>
      </c>
      <c r="C43" s="25">
        <v>6305</v>
      </c>
      <c r="D43" s="25">
        <v>4581</v>
      </c>
      <c r="E43" s="63">
        <f t="shared" si="3"/>
        <v>10886</v>
      </c>
      <c r="F43" s="32" t="s">
        <v>86</v>
      </c>
      <c r="G43" s="20"/>
      <c r="H43" s="20"/>
      <c r="I43" s="20"/>
    </row>
    <row r="44" spans="1:9" x14ac:dyDescent="0.25">
      <c r="A44" s="20"/>
      <c r="B44" s="20" t="s">
        <v>116</v>
      </c>
      <c r="C44" s="25" t="s">
        <v>62</v>
      </c>
      <c r="D44" s="25" t="s">
        <v>62</v>
      </c>
      <c r="E44" s="63">
        <f t="shared" si="3"/>
        <v>0</v>
      </c>
      <c r="F44" s="32"/>
      <c r="G44" s="20"/>
      <c r="H44" s="20"/>
      <c r="I44" s="20"/>
    </row>
    <row r="45" spans="1:9" x14ac:dyDescent="0.25">
      <c r="A45" s="20"/>
      <c r="B45" s="20" t="s">
        <v>70</v>
      </c>
      <c r="C45" s="70"/>
      <c r="D45" s="49"/>
      <c r="E45" s="63"/>
      <c r="F45" s="32"/>
      <c r="G45" s="20"/>
      <c r="H45" s="20"/>
      <c r="I45" s="20"/>
    </row>
    <row r="46" spans="1:9" x14ac:dyDescent="0.25">
      <c r="A46" s="20"/>
      <c r="B46" s="20" t="s">
        <v>30</v>
      </c>
      <c r="C46" s="25" t="s">
        <v>1</v>
      </c>
      <c r="D46" s="25" t="s">
        <v>0</v>
      </c>
      <c r="E46" s="63"/>
      <c r="F46" s="32"/>
      <c r="G46" s="20"/>
      <c r="H46" s="20"/>
      <c r="I46" s="20"/>
    </row>
    <row r="47" spans="1:9" x14ac:dyDescent="0.25">
      <c r="A47" s="20"/>
      <c r="B47" s="20" t="s">
        <v>8</v>
      </c>
      <c r="C47" s="25" t="s">
        <v>65</v>
      </c>
      <c r="D47" s="25" t="s">
        <v>65</v>
      </c>
      <c r="E47" s="63"/>
      <c r="F47" s="32"/>
      <c r="G47" s="20"/>
      <c r="H47" s="20"/>
      <c r="I47" s="20"/>
    </row>
    <row r="48" spans="1:9" x14ac:dyDescent="0.25">
      <c r="A48" s="20"/>
      <c r="B48" s="20" t="s">
        <v>9</v>
      </c>
      <c r="C48" s="25" t="s">
        <v>101</v>
      </c>
      <c r="D48" s="53" t="s">
        <v>135</v>
      </c>
      <c r="E48" s="63"/>
      <c r="F48" s="32"/>
      <c r="G48" s="20"/>
      <c r="H48" s="20"/>
      <c r="I48" s="20"/>
    </row>
    <row r="49" spans="1:9" x14ac:dyDescent="0.25">
      <c r="A49" s="20"/>
      <c r="B49" s="20" t="s">
        <v>10</v>
      </c>
      <c r="C49" s="25" t="s">
        <v>139</v>
      </c>
      <c r="D49" s="25" t="s">
        <v>117</v>
      </c>
      <c r="E49" s="63"/>
      <c r="F49" s="32"/>
      <c r="G49" s="20"/>
      <c r="I49" s="20"/>
    </row>
    <row r="50" spans="1:9" x14ac:dyDescent="0.25">
      <c r="A50" s="20"/>
      <c r="B50" s="20" t="s">
        <v>11</v>
      </c>
      <c r="C50" s="25" t="s">
        <v>67</v>
      </c>
      <c r="D50" s="25" t="s">
        <v>42</v>
      </c>
      <c r="E50" s="63"/>
      <c r="F50" s="32"/>
      <c r="G50" s="20"/>
      <c r="H50" s="20"/>
      <c r="I50" s="20"/>
    </row>
    <row r="51" spans="1:9" x14ac:dyDescent="0.25">
      <c r="A51" s="20"/>
      <c r="B51" s="20" t="s">
        <v>69</v>
      </c>
      <c r="C51" s="70"/>
      <c r="D51" s="49"/>
      <c r="E51" s="63" t="s">
        <v>61</v>
      </c>
      <c r="F51" s="32"/>
      <c r="G51" s="20"/>
      <c r="H51" s="20"/>
      <c r="I51" s="20"/>
    </row>
    <row r="52" spans="1:9" x14ac:dyDescent="0.25">
      <c r="A52" s="20"/>
      <c r="B52" s="20" t="s">
        <v>30</v>
      </c>
      <c r="C52" s="25" t="s">
        <v>61</v>
      </c>
      <c r="D52" s="25" t="s">
        <v>61</v>
      </c>
      <c r="E52" s="63"/>
      <c r="F52" s="32"/>
      <c r="G52" s="20"/>
      <c r="H52" s="20"/>
      <c r="I52" s="20"/>
    </row>
    <row r="53" spans="1:9" x14ac:dyDescent="0.25">
      <c r="A53" s="20"/>
      <c r="B53" s="20" t="s">
        <v>8</v>
      </c>
      <c r="C53" s="25" t="s">
        <v>62</v>
      </c>
      <c r="D53" s="25" t="s">
        <v>62</v>
      </c>
      <c r="E53" s="63"/>
      <c r="F53" s="32"/>
      <c r="G53" s="20"/>
      <c r="H53" s="20"/>
      <c r="I53" s="20"/>
    </row>
    <row r="54" spans="1:9" x14ac:dyDescent="0.25">
      <c r="A54" s="20"/>
      <c r="B54" s="20" t="s">
        <v>9</v>
      </c>
      <c r="C54" s="25" t="s">
        <v>62</v>
      </c>
      <c r="D54" s="25" t="s">
        <v>62</v>
      </c>
      <c r="E54" s="63"/>
      <c r="F54" s="32"/>
      <c r="G54" s="20"/>
      <c r="H54" s="20"/>
      <c r="I54" s="20"/>
    </row>
    <row r="55" spans="1:9" x14ac:dyDescent="0.25">
      <c r="A55" s="20"/>
      <c r="B55" s="20"/>
      <c r="C55" s="51"/>
      <c r="D55" s="25"/>
      <c r="E55" s="29"/>
      <c r="F55" s="26"/>
      <c r="G55" s="20"/>
      <c r="H55" s="20"/>
      <c r="I55" s="20"/>
    </row>
    <row r="56" spans="1:9" x14ac:dyDescent="0.25">
      <c r="A56" s="20"/>
      <c r="B56" s="20"/>
      <c r="C56" s="29"/>
      <c r="D56" s="30"/>
      <c r="E56" s="29"/>
      <c r="F56" s="26"/>
      <c r="G56" s="20"/>
      <c r="H56" s="20"/>
      <c r="I56" s="20"/>
    </row>
    <row r="57" spans="1:9" x14ac:dyDescent="0.25">
      <c r="C57" s="64"/>
      <c r="D57" s="17"/>
    </row>
  </sheetData>
  <mergeCells count="4">
    <mergeCell ref="A1:B1"/>
    <mergeCell ref="E1:F1"/>
    <mergeCell ref="E25:F25"/>
    <mergeCell ref="E36:F36"/>
  </mergeCells>
  <pageMargins left="0.7" right="0.7" top="0.75" bottom="0.75" header="0.3" footer="0.3"/>
  <pageSetup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W57"/>
  <sheetViews>
    <sheetView workbookViewId="0">
      <pane ySplit="1" topLeftCell="A2" activePane="bottomLeft" state="frozen"/>
      <selection pane="bottomLeft" activeCell="D30" sqref="D30"/>
    </sheetView>
  </sheetViews>
  <sheetFormatPr defaultRowHeight="15" x14ac:dyDescent="0.25"/>
  <cols>
    <col min="1" max="1" width="5.28515625" customWidth="1"/>
    <col min="2" max="2" width="29.140625" customWidth="1"/>
    <col min="3" max="3" width="29" style="1" customWidth="1"/>
    <col min="4" max="4" width="23.42578125" style="16" customWidth="1"/>
    <col min="5" max="5" width="10.42578125" style="46" customWidth="1"/>
    <col min="6" max="6" width="7.42578125" style="6" customWidth="1"/>
  </cols>
  <sheetData>
    <row r="1" spans="1:23" x14ac:dyDescent="0.25">
      <c r="A1" s="163" t="s">
        <v>4</v>
      </c>
      <c r="B1" s="163"/>
      <c r="C1" s="43" t="s">
        <v>0</v>
      </c>
      <c r="D1" s="19" t="s">
        <v>1</v>
      </c>
      <c r="E1" s="164" t="s">
        <v>2</v>
      </c>
      <c r="F1" s="164"/>
      <c r="G1" s="20"/>
      <c r="H1" s="20"/>
      <c r="I1" s="20"/>
    </row>
    <row r="2" spans="1:23" s="2" customFormat="1" x14ac:dyDescent="0.25">
      <c r="A2" s="21" t="s">
        <v>3</v>
      </c>
      <c r="B2" s="21"/>
      <c r="C2" s="22"/>
      <c r="D2" s="23"/>
      <c r="E2" s="45"/>
      <c r="F2" s="32"/>
      <c r="G2" s="21"/>
      <c r="H2" s="21"/>
      <c r="I2" s="21"/>
    </row>
    <row r="3" spans="1:23" x14ac:dyDescent="0.25">
      <c r="A3" s="20"/>
      <c r="B3" s="20" t="s">
        <v>53</v>
      </c>
      <c r="C3" s="38">
        <v>20115</v>
      </c>
      <c r="D3" s="38">
        <v>9649</v>
      </c>
      <c r="E3" s="33">
        <f>SUM(C3:D3)</f>
        <v>29764</v>
      </c>
      <c r="F3" s="32" t="s">
        <v>86</v>
      </c>
      <c r="G3" s="20"/>
      <c r="H3" s="20"/>
      <c r="I3" s="20"/>
    </row>
    <row r="4" spans="1:23" x14ac:dyDescent="0.25">
      <c r="A4" s="20"/>
      <c r="B4" s="20" t="s">
        <v>22</v>
      </c>
      <c r="C4" s="38">
        <v>11037</v>
      </c>
      <c r="D4" s="38">
        <v>4782</v>
      </c>
      <c r="E4" s="33">
        <f>SUM(C4:D4)</f>
        <v>15819</v>
      </c>
      <c r="F4" s="32" t="s">
        <v>86</v>
      </c>
      <c r="G4" s="20"/>
      <c r="H4" s="20"/>
      <c r="I4" s="20"/>
    </row>
    <row r="5" spans="1:23" x14ac:dyDescent="0.25">
      <c r="A5" s="20"/>
      <c r="B5" s="20" t="s">
        <v>24</v>
      </c>
      <c r="C5" s="28">
        <v>0.54</v>
      </c>
      <c r="D5" s="28">
        <v>0.57299999999999995</v>
      </c>
      <c r="E5" s="34">
        <f t="shared" ref="E5:E6" si="0">AVERAGE(C5:D5)</f>
        <v>0.55649999999999999</v>
      </c>
      <c r="F5" s="32" t="s">
        <v>87</v>
      </c>
      <c r="G5" s="20"/>
      <c r="H5" s="20"/>
      <c r="I5" s="20"/>
    </row>
    <row r="6" spans="1:23" x14ac:dyDescent="0.25">
      <c r="A6" s="20"/>
      <c r="B6" s="20" t="s">
        <v>25</v>
      </c>
      <c r="C6" s="28">
        <v>0.46</v>
      </c>
      <c r="D6" s="28">
        <v>0.42699999999999999</v>
      </c>
      <c r="E6" s="34">
        <f t="shared" si="0"/>
        <v>0.44350000000000001</v>
      </c>
      <c r="F6" s="32" t="s">
        <v>87</v>
      </c>
      <c r="G6" s="58">
        <f>24625-24180</f>
        <v>445</v>
      </c>
      <c r="H6" s="20">
        <f>445/24625</f>
        <v>1.8071065989847715E-2</v>
      </c>
      <c r="I6" s="20"/>
    </row>
    <row r="7" spans="1:23" x14ac:dyDescent="0.25">
      <c r="A7" s="20"/>
      <c r="B7" s="20" t="s">
        <v>23</v>
      </c>
      <c r="C7" s="38">
        <v>149654</v>
      </c>
      <c r="D7" s="38">
        <v>19498</v>
      </c>
      <c r="E7" s="33">
        <f>SUM(C7:D7)</f>
        <v>169152</v>
      </c>
      <c r="F7" s="32" t="s">
        <v>86</v>
      </c>
      <c r="G7" s="20"/>
      <c r="H7" s="20"/>
      <c r="I7" s="20"/>
    </row>
    <row r="8" spans="1:23" x14ac:dyDescent="0.25">
      <c r="A8" s="20"/>
      <c r="B8" s="20" t="s">
        <v>40</v>
      </c>
      <c r="C8" s="25" t="s">
        <v>37</v>
      </c>
      <c r="D8" s="25" t="s">
        <v>37</v>
      </c>
      <c r="E8" s="45" t="s">
        <v>37</v>
      </c>
      <c r="F8" s="32"/>
      <c r="G8" s="20"/>
      <c r="H8" s="20"/>
      <c r="I8" s="20"/>
    </row>
    <row r="9" spans="1:23" x14ac:dyDescent="0.25">
      <c r="A9" s="20"/>
      <c r="B9" s="20" t="s">
        <v>8</v>
      </c>
      <c r="C9" s="25" t="s">
        <v>38</v>
      </c>
      <c r="D9" s="25" t="s">
        <v>38</v>
      </c>
      <c r="E9" s="45"/>
      <c r="F9" s="32"/>
      <c r="G9" s="20"/>
      <c r="H9" s="20"/>
      <c r="I9" s="20"/>
      <c r="W9" t="s">
        <v>102</v>
      </c>
    </row>
    <row r="10" spans="1:23" x14ac:dyDescent="0.25">
      <c r="A10" s="20"/>
      <c r="B10" s="20" t="s">
        <v>9</v>
      </c>
      <c r="C10" s="25" t="s">
        <v>55</v>
      </c>
      <c r="D10" s="25" t="s">
        <v>124</v>
      </c>
      <c r="E10" s="45"/>
      <c r="F10" s="32"/>
      <c r="G10" s="20"/>
    </row>
    <row r="11" spans="1:23" x14ac:dyDescent="0.25">
      <c r="A11" s="20"/>
      <c r="B11" s="20" t="s">
        <v>41</v>
      </c>
      <c r="C11" s="25" t="s">
        <v>56</v>
      </c>
      <c r="D11" s="25" t="s">
        <v>56</v>
      </c>
      <c r="E11" s="45" t="s">
        <v>56</v>
      </c>
      <c r="F11" s="32"/>
      <c r="G11" s="20"/>
      <c r="H11">
        <f>29764/24180</f>
        <v>1.2309346567411084</v>
      </c>
    </row>
    <row r="12" spans="1:23" x14ac:dyDescent="0.25">
      <c r="A12" s="20"/>
      <c r="B12" s="20" t="s">
        <v>8</v>
      </c>
      <c r="C12" s="25" t="s">
        <v>60</v>
      </c>
      <c r="D12" s="25" t="s">
        <v>57</v>
      </c>
      <c r="E12" s="45"/>
      <c r="F12" s="32"/>
      <c r="G12" s="20"/>
    </row>
    <row r="13" spans="1:23" x14ac:dyDescent="0.25">
      <c r="A13" s="20"/>
      <c r="B13" s="20" t="s">
        <v>9</v>
      </c>
      <c r="C13" s="25" t="s">
        <v>110</v>
      </c>
      <c r="D13" s="25" t="s">
        <v>58</v>
      </c>
      <c r="E13" s="45"/>
      <c r="F13" s="32"/>
      <c r="G13" s="20"/>
      <c r="H13" s="55"/>
      <c r="I13" s="55"/>
    </row>
    <row r="14" spans="1:23" x14ac:dyDescent="0.25">
      <c r="A14" s="20"/>
      <c r="B14" s="20" t="s">
        <v>10</v>
      </c>
      <c r="C14" s="25" t="s">
        <v>118</v>
      </c>
      <c r="D14" s="25" t="s">
        <v>91</v>
      </c>
      <c r="E14" s="45"/>
      <c r="F14" s="32"/>
      <c r="G14" s="20"/>
      <c r="H14" s="56"/>
      <c r="I14" s="56"/>
    </row>
    <row r="15" spans="1:23" x14ac:dyDescent="0.25">
      <c r="A15" s="20"/>
      <c r="B15" s="20" t="s">
        <v>11</v>
      </c>
      <c r="C15" s="53" t="s">
        <v>91</v>
      </c>
      <c r="D15" s="53" t="s">
        <v>125</v>
      </c>
      <c r="E15" s="45"/>
      <c r="F15" s="32"/>
      <c r="G15" s="20"/>
      <c r="H15" s="56"/>
      <c r="I15" s="56"/>
    </row>
    <row r="16" spans="1:23" s="2" customFormat="1" x14ac:dyDescent="0.25">
      <c r="A16" s="21" t="s">
        <v>106</v>
      </c>
      <c r="B16" s="21"/>
      <c r="C16" s="52"/>
      <c r="D16" s="52"/>
      <c r="E16" s="45"/>
      <c r="F16" s="32"/>
      <c r="G16" s="21"/>
      <c r="H16" s="21"/>
      <c r="I16" s="21"/>
    </row>
    <row r="17" spans="1:23" x14ac:dyDescent="0.25">
      <c r="A17" s="20"/>
      <c r="B17" s="20" t="s">
        <v>7</v>
      </c>
      <c r="C17" s="25" t="s">
        <v>100</v>
      </c>
      <c r="D17" s="25" t="s">
        <v>95</v>
      </c>
      <c r="E17" s="45"/>
      <c r="F17" s="32"/>
      <c r="G17" s="20"/>
      <c r="H17" s="20"/>
      <c r="I17" s="20"/>
    </row>
    <row r="18" spans="1:23" x14ac:dyDescent="0.25">
      <c r="A18" s="20"/>
      <c r="B18" s="20" t="s">
        <v>8</v>
      </c>
      <c r="C18" s="25" t="s">
        <v>95</v>
      </c>
      <c r="D18" s="25" t="s">
        <v>48</v>
      </c>
      <c r="E18" s="45"/>
      <c r="F18" s="32"/>
      <c r="G18" s="20"/>
      <c r="H18" s="20"/>
      <c r="I18" s="20"/>
    </row>
    <row r="19" spans="1:23" x14ac:dyDescent="0.25">
      <c r="A19" s="20"/>
      <c r="B19" s="20" t="s">
        <v>9</v>
      </c>
      <c r="C19" s="25" t="s">
        <v>107</v>
      </c>
      <c r="D19" s="25" t="s">
        <v>49</v>
      </c>
      <c r="E19" s="45"/>
      <c r="F19" s="32"/>
      <c r="G19" s="20"/>
      <c r="H19" s="20"/>
      <c r="I19" s="20"/>
    </row>
    <row r="20" spans="1:23" x14ac:dyDescent="0.25">
      <c r="A20" s="20"/>
      <c r="B20" s="20" t="s">
        <v>10</v>
      </c>
      <c r="C20" s="25" t="s">
        <v>107</v>
      </c>
      <c r="D20" s="25" t="s">
        <v>50</v>
      </c>
      <c r="E20" s="45"/>
      <c r="F20" s="32"/>
      <c r="G20" s="20"/>
      <c r="H20" s="20"/>
      <c r="I20" s="20"/>
    </row>
    <row r="21" spans="1:23" x14ac:dyDescent="0.25">
      <c r="A21" s="20"/>
      <c r="B21" s="20" t="s">
        <v>11</v>
      </c>
      <c r="C21" s="25" t="s">
        <v>48</v>
      </c>
      <c r="D21" s="25" t="s">
        <v>93</v>
      </c>
      <c r="E21" s="45"/>
      <c r="F21" s="32"/>
      <c r="G21" s="20"/>
      <c r="H21" s="20"/>
      <c r="I21" s="20"/>
    </row>
    <row r="22" spans="1:23" x14ac:dyDescent="0.25">
      <c r="A22" s="20"/>
      <c r="B22" s="20" t="s">
        <v>16</v>
      </c>
      <c r="C22" s="28">
        <v>0.4234</v>
      </c>
      <c r="D22" s="28">
        <v>0.59440000000000004</v>
      </c>
      <c r="E22" s="34">
        <f t="shared" ref="E22" si="1">AVERAGE(C22:D22)</f>
        <v>0.50890000000000002</v>
      </c>
      <c r="F22" s="32" t="s">
        <v>87</v>
      </c>
      <c r="G22" s="20"/>
      <c r="H22" s="20"/>
      <c r="I22" s="20"/>
    </row>
    <row r="23" spans="1:23" x14ac:dyDescent="0.25">
      <c r="A23" s="20"/>
      <c r="B23" s="20" t="s">
        <v>17</v>
      </c>
      <c r="C23" s="25">
        <v>7.44</v>
      </c>
      <c r="D23" s="25">
        <v>2.02</v>
      </c>
      <c r="E23" s="35">
        <f>AVERAGE(C23:D23)</f>
        <v>4.7300000000000004</v>
      </c>
      <c r="F23" s="32" t="s">
        <v>87</v>
      </c>
      <c r="G23" s="20"/>
      <c r="H23" s="20"/>
      <c r="I23" s="20"/>
    </row>
    <row r="24" spans="1:23" x14ac:dyDescent="0.25">
      <c r="A24" s="20"/>
      <c r="B24" s="20" t="s">
        <v>18</v>
      </c>
      <c r="C24" s="25" t="s">
        <v>119</v>
      </c>
      <c r="D24" s="40" t="s">
        <v>105</v>
      </c>
      <c r="E24" s="54" t="s">
        <v>131</v>
      </c>
      <c r="F24" s="44" t="s">
        <v>87</v>
      </c>
      <c r="G24" s="20"/>
      <c r="H24" s="20"/>
      <c r="I24" s="20"/>
    </row>
    <row r="25" spans="1:23" x14ac:dyDescent="0.25">
      <c r="A25" s="20"/>
      <c r="B25" s="20" t="s">
        <v>27</v>
      </c>
      <c r="C25" s="25" t="s">
        <v>52</v>
      </c>
      <c r="D25" s="25" t="s">
        <v>52</v>
      </c>
      <c r="E25" s="170" t="s">
        <v>52</v>
      </c>
      <c r="F25" s="170"/>
      <c r="G25" s="20"/>
      <c r="H25" s="20"/>
      <c r="I25" s="20"/>
      <c r="W25" t="s">
        <v>115</v>
      </c>
    </row>
    <row r="26" spans="1:23" x14ac:dyDescent="0.25">
      <c r="A26" s="20"/>
      <c r="B26" s="20" t="s">
        <v>28</v>
      </c>
      <c r="C26" s="25" t="s">
        <v>29</v>
      </c>
      <c r="D26" s="25" t="s">
        <v>29</v>
      </c>
      <c r="E26" s="44"/>
      <c r="F26" s="44"/>
      <c r="G26" s="20"/>
      <c r="H26" s="20"/>
      <c r="I26" s="20"/>
    </row>
    <row r="27" spans="1:23" x14ac:dyDescent="0.25">
      <c r="A27" s="20"/>
      <c r="B27" s="20" t="s">
        <v>98</v>
      </c>
      <c r="C27" s="38">
        <v>6976</v>
      </c>
      <c r="D27" s="38">
        <v>3382</v>
      </c>
      <c r="E27" s="33">
        <f>SUM(C27:D27)</f>
        <v>10358</v>
      </c>
      <c r="F27" s="32"/>
      <c r="G27" s="20"/>
      <c r="H27" s="20"/>
      <c r="I27" s="20"/>
    </row>
    <row r="28" spans="1:23" x14ac:dyDescent="0.25">
      <c r="A28" s="20"/>
      <c r="B28" s="20" t="s">
        <v>99</v>
      </c>
      <c r="C28" s="38">
        <v>5645</v>
      </c>
      <c r="D28" s="38">
        <v>2647</v>
      </c>
      <c r="E28" s="50"/>
      <c r="F28" s="32"/>
      <c r="G28" s="20"/>
      <c r="H28" s="20"/>
      <c r="I28" s="20"/>
    </row>
    <row r="29" spans="1:23" x14ac:dyDescent="0.25">
      <c r="A29" s="20"/>
      <c r="B29" s="20" t="s">
        <v>45</v>
      </c>
      <c r="C29" s="25" t="s">
        <v>46</v>
      </c>
      <c r="D29" s="28" t="s">
        <v>46</v>
      </c>
      <c r="E29" s="45" t="s">
        <v>46</v>
      </c>
      <c r="F29" s="32"/>
      <c r="G29" s="20"/>
      <c r="H29" s="20"/>
      <c r="I29" s="20"/>
    </row>
    <row r="30" spans="1:23" x14ac:dyDescent="0.25">
      <c r="A30" s="20"/>
      <c r="B30" s="20" t="s">
        <v>81</v>
      </c>
      <c r="C30" s="28">
        <v>0.53110000000000002</v>
      </c>
      <c r="D30" s="28">
        <v>0.56669999999999998</v>
      </c>
      <c r="E30" s="34">
        <f>AVERAGE(C30:D30)</f>
        <v>0.54889999999999994</v>
      </c>
      <c r="F30" s="32" t="s">
        <v>87</v>
      </c>
      <c r="G30" s="20"/>
      <c r="H30" s="20"/>
      <c r="I30" s="20"/>
    </row>
    <row r="31" spans="1:23" x14ac:dyDescent="0.25">
      <c r="A31" s="20"/>
      <c r="B31" s="20" t="s">
        <v>108</v>
      </c>
      <c r="C31" s="28" t="s">
        <v>94</v>
      </c>
      <c r="D31" s="28" t="s">
        <v>94</v>
      </c>
      <c r="E31" s="45" t="s">
        <v>94</v>
      </c>
      <c r="F31" s="32"/>
      <c r="G31" s="20"/>
      <c r="H31" s="20"/>
      <c r="I31" s="20"/>
    </row>
    <row r="32" spans="1:23" x14ac:dyDescent="0.25">
      <c r="A32" s="20"/>
      <c r="B32" s="20" t="s">
        <v>78</v>
      </c>
      <c r="C32" s="38">
        <v>14178</v>
      </c>
      <c r="D32" s="38">
        <v>7205</v>
      </c>
      <c r="E32" s="50">
        <f t="shared" ref="E32:E34" si="2">AVERAGE(C32:D32)</f>
        <v>10691.5</v>
      </c>
      <c r="F32" s="32" t="s">
        <v>87</v>
      </c>
      <c r="G32" s="20"/>
      <c r="H32" s="20"/>
      <c r="I32" s="20"/>
    </row>
    <row r="33" spans="1:9" x14ac:dyDescent="0.25">
      <c r="A33" s="20"/>
      <c r="B33" s="20" t="s">
        <v>79</v>
      </c>
      <c r="C33" s="38">
        <v>4505</v>
      </c>
      <c r="D33" s="38">
        <v>1709</v>
      </c>
      <c r="E33" s="50">
        <f t="shared" si="2"/>
        <v>3107</v>
      </c>
      <c r="F33" s="32" t="s">
        <v>87</v>
      </c>
      <c r="G33" s="20"/>
      <c r="H33" s="20"/>
      <c r="I33" s="20"/>
    </row>
    <row r="34" spans="1:9" x14ac:dyDescent="0.25">
      <c r="A34" s="20"/>
      <c r="B34" s="20" t="s">
        <v>80</v>
      </c>
      <c r="C34" s="38">
        <v>1432</v>
      </c>
      <c r="D34" s="38">
        <v>735</v>
      </c>
      <c r="E34" s="50">
        <f t="shared" si="2"/>
        <v>1083.5</v>
      </c>
      <c r="F34" s="32" t="s">
        <v>87</v>
      </c>
      <c r="G34" s="20"/>
      <c r="H34" s="20"/>
      <c r="I34" s="20"/>
    </row>
    <row r="35" spans="1:9" s="2" customFormat="1" x14ac:dyDescent="0.25">
      <c r="A35" s="21" t="s">
        <v>114</v>
      </c>
      <c r="B35" s="21"/>
      <c r="C35" s="52"/>
      <c r="D35" s="52"/>
      <c r="E35" s="45"/>
      <c r="F35" s="32"/>
      <c r="G35" s="21"/>
      <c r="H35" s="21"/>
      <c r="I35" s="21"/>
    </row>
    <row r="36" spans="1:9" x14ac:dyDescent="0.25">
      <c r="A36" s="20"/>
      <c r="B36" s="20" t="s">
        <v>34</v>
      </c>
      <c r="C36" s="25" t="s">
        <v>35</v>
      </c>
      <c r="D36" s="25" t="s">
        <v>35</v>
      </c>
      <c r="E36" s="169" t="s">
        <v>35</v>
      </c>
      <c r="F36" s="169"/>
      <c r="G36" s="20"/>
      <c r="H36" s="20"/>
      <c r="I36" s="20"/>
    </row>
    <row r="37" spans="1:9" x14ac:dyDescent="0.25">
      <c r="A37" s="20"/>
      <c r="B37" s="20" t="s">
        <v>36</v>
      </c>
      <c r="C37" s="25">
        <v>9157</v>
      </c>
      <c r="D37" s="25">
        <v>6357</v>
      </c>
      <c r="E37" s="45">
        <f>SUM(C37:D37)</f>
        <v>15514</v>
      </c>
      <c r="F37" s="32" t="s">
        <v>86</v>
      </c>
      <c r="G37" s="20"/>
      <c r="H37" s="20"/>
      <c r="I37" s="20"/>
    </row>
    <row r="38" spans="1:9" s="2" customFormat="1" x14ac:dyDescent="0.25">
      <c r="A38" s="21" t="s">
        <v>6</v>
      </c>
      <c r="B38" s="21"/>
      <c r="C38" s="52"/>
      <c r="D38" s="57"/>
      <c r="E38" s="45"/>
      <c r="F38" s="32"/>
      <c r="G38" s="21"/>
      <c r="H38" s="21"/>
      <c r="I38" s="21"/>
    </row>
    <row r="39" spans="1:9" x14ac:dyDescent="0.25">
      <c r="A39" s="20"/>
      <c r="B39" s="20" t="s">
        <v>20</v>
      </c>
      <c r="C39" s="51" t="s">
        <v>96</v>
      </c>
      <c r="D39" s="51" t="s">
        <v>96</v>
      </c>
      <c r="E39" s="45"/>
      <c r="F39" s="32"/>
      <c r="G39" s="20"/>
      <c r="H39" s="20"/>
      <c r="I39" s="20"/>
    </row>
    <row r="40" spans="1:9" x14ac:dyDescent="0.25">
      <c r="A40" s="20"/>
      <c r="B40" s="20" t="s">
        <v>13</v>
      </c>
      <c r="C40" s="25" t="s">
        <v>123</v>
      </c>
      <c r="D40" s="59" t="s">
        <v>126</v>
      </c>
      <c r="E40" s="45">
        <f>SUM(C40:D40)</f>
        <v>0</v>
      </c>
      <c r="F40" s="32" t="s">
        <v>86</v>
      </c>
      <c r="G40" s="20"/>
      <c r="H40" s="20"/>
      <c r="I40" s="20"/>
    </row>
    <row r="41" spans="1:9" x14ac:dyDescent="0.25">
      <c r="A41" s="20"/>
      <c r="B41" s="20" t="s">
        <v>12</v>
      </c>
      <c r="C41" s="25" t="s">
        <v>122</v>
      </c>
      <c r="D41" s="25" t="s">
        <v>127</v>
      </c>
      <c r="E41" s="45">
        <f t="shared" ref="E41:E44" si="3">SUM(C41:D41)</f>
        <v>0</v>
      </c>
      <c r="F41" s="32" t="s">
        <v>86</v>
      </c>
      <c r="G41" s="20"/>
      <c r="H41" s="20"/>
      <c r="I41" s="20"/>
    </row>
    <row r="42" spans="1:9" x14ac:dyDescent="0.25">
      <c r="A42" s="20"/>
      <c r="B42" s="20" t="s">
        <v>14</v>
      </c>
      <c r="C42" s="25" t="s">
        <v>121</v>
      </c>
      <c r="D42" s="25" t="s">
        <v>128</v>
      </c>
      <c r="E42" s="45">
        <f t="shared" si="3"/>
        <v>0</v>
      </c>
      <c r="F42" s="32" t="s">
        <v>86</v>
      </c>
      <c r="G42" s="20"/>
      <c r="H42" s="20"/>
      <c r="I42" s="20"/>
    </row>
    <row r="43" spans="1:9" x14ac:dyDescent="0.25">
      <c r="A43" s="20"/>
      <c r="B43" s="20" t="s">
        <v>15</v>
      </c>
      <c r="C43" s="60" t="s">
        <v>120</v>
      </c>
      <c r="D43" s="25" t="s">
        <v>129</v>
      </c>
      <c r="E43" s="45">
        <f t="shared" si="3"/>
        <v>0</v>
      </c>
      <c r="F43" s="32" t="s">
        <v>86</v>
      </c>
      <c r="G43" s="20"/>
      <c r="H43" s="20"/>
      <c r="I43" s="20"/>
    </row>
    <row r="44" spans="1:9" x14ac:dyDescent="0.25">
      <c r="A44" s="20"/>
      <c r="B44" s="20" t="s">
        <v>116</v>
      </c>
      <c r="C44" s="25" t="s">
        <v>62</v>
      </c>
      <c r="D44" s="25">
        <v>5</v>
      </c>
      <c r="E44" s="45">
        <f t="shared" si="3"/>
        <v>5</v>
      </c>
      <c r="F44" s="32"/>
      <c r="G44" s="20"/>
      <c r="H44" s="20"/>
      <c r="I44" s="20"/>
    </row>
    <row r="45" spans="1:9" x14ac:dyDescent="0.25">
      <c r="A45" s="20"/>
      <c r="B45" s="20" t="s">
        <v>70</v>
      </c>
      <c r="C45" s="49"/>
      <c r="D45" s="49"/>
      <c r="E45" s="45"/>
      <c r="F45" s="32"/>
      <c r="G45" s="20"/>
      <c r="H45" s="20"/>
      <c r="I45" s="20"/>
    </row>
    <row r="46" spans="1:9" x14ac:dyDescent="0.25">
      <c r="A46" s="20"/>
      <c r="B46" s="20" t="s">
        <v>30</v>
      </c>
      <c r="C46" s="53" t="s">
        <v>65</v>
      </c>
      <c r="D46" s="25" t="s">
        <v>0</v>
      </c>
      <c r="E46" s="45"/>
      <c r="F46" s="32"/>
      <c r="G46" s="20"/>
      <c r="H46" s="20"/>
      <c r="I46" s="20"/>
    </row>
    <row r="47" spans="1:9" x14ac:dyDescent="0.25">
      <c r="A47" s="20"/>
      <c r="B47" s="20" t="s">
        <v>8</v>
      </c>
      <c r="C47" s="25" t="s">
        <v>1</v>
      </c>
      <c r="D47" s="25" t="s">
        <v>65</v>
      </c>
      <c r="E47" s="45"/>
      <c r="F47" s="32"/>
      <c r="G47" s="20"/>
      <c r="H47" s="20"/>
      <c r="I47" s="20"/>
    </row>
    <row r="48" spans="1:9" x14ac:dyDescent="0.25">
      <c r="A48" s="20"/>
      <c r="B48" s="20" t="s">
        <v>9</v>
      </c>
      <c r="C48" s="25" t="s">
        <v>68</v>
      </c>
      <c r="D48" s="53" t="s">
        <v>42</v>
      </c>
      <c r="E48" s="45"/>
      <c r="F48" s="32"/>
      <c r="G48" s="20"/>
      <c r="H48" s="20"/>
      <c r="I48" s="20"/>
    </row>
    <row r="49" spans="1:9" x14ac:dyDescent="0.25">
      <c r="A49" s="20"/>
      <c r="B49" s="20" t="s">
        <v>10</v>
      </c>
      <c r="C49" s="25" t="s">
        <v>101</v>
      </c>
      <c r="D49" s="25" t="s">
        <v>67</v>
      </c>
      <c r="E49" s="45"/>
      <c r="F49" s="32"/>
      <c r="G49" s="20"/>
      <c r="I49" s="20"/>
    </row>
    <row r="50" spans="1:9" x14ac:dyDescent="0.25">
      <c r="A50" s="20"/>
      <c r="B50" s="20" t="s">
        <v>11</v>
      </c>
      <c r="C50" s="25" t="s">
        <v>103</v>
      </c>
      <c r="D50" s="25" t="s">
        <v>117</v>
      </c>
      <c r="E50" s="45"/>
      <c r="F50" s="32"/>
      <c r="G50" s="20"/>
      <c r="H50" s="20"/>
      <c r="I50" s="20"/>
    </row>
    <row r="51" spans="1:9" x14ac:dyDescent="0.25">
      <c r="A51" s="20"/>
      <c r="B51" s="20" t="s">
        <v>69</v>
      </c>
      <c r="C51" s="49"/>
      <c r="D51" s="49"/>
      <c r="E51" s="45" t="s">
        <v>61</v>
      </c>
      <c r="F51" s="32"/>
      <c r="G51" s="20"/>
      <c r="H51" s="20"/>
      <c r="I51" s="20"/>
    </row>
    <row r="52" spans="1:9" x14ac:dyDescent="0.25">
      <c r="A52" s="20"/>
      <c r="B52" s="20" t="s">
        <v>30</v>
      </c>
      <c r="C52" s="25" t="s">
        <v>61</v>
      </c>
      <c r="D52" s="25" t="s">
        <v>61</v>
      </c>
      <c r="E52" s="45"/>
      <c r="F52" s="32"/>
      <c r="G52" s="20"/>
      <c r="H52" s="20"/>
      <c r="I52" s="20"/>
    </row>
    <row r="53" spans="1:9" x14ac:dyDescent="0.25">
      <c r="A53" s="20"/>
      <c r="B53" s="20" t="s">
        <v>8</v>
      </c>
      <c r="C53" s="25" t="s">
        <v>62</v>
      </c>
      <c r="D53" s="25" t="s">
        <v>130</v>
      </c>
      <c r="E53" s="45"/>
      <c r="F53" s="32"/>
      <c r="G53" s="20"/>
      <c r="H53" s="20"/>
      <c r="I53" s="20"/>
    </row>
    <row r="54" spans="1:9" x14ac:dyDescent="0.25">
      <c r="A54" s="20"/>
      <c r="B54" s="20" t="s">
        <v>9</v>
      </c>
      <c r="C54" s="25" t="s">
        <v>62</v>
      </c>
      <c r="D54" s="25" t="s">
        <v>62</v>
      </c>
      <c r="E54" s="45"/>
      <c r="F54" s="32"/>
      <c r="G54" s="20"/>
      <c r="H54" s="20"/>
      <c r="I54" s="20"/>
    </row>
    <row r="55" spans="1:9" x14ac:dyDescent="0.25">
      <c r="A55" s="20"/>
      <c r="B55" s="20"/>
      <c r="C55" s="51"/>
      <c r="D55" s="25"/>
      <c r="E55" s="29"/>
      <c r="F55" s="26"/>
      <c r="G55" s="20"/>
      <c r="H55" s="20"/>
      <c r="I55" s="20"/>
    </row>
    <row r="56" spans="1:9" x14ac:dyDescent="0.25">
      <c r="A56" s="20"/>
      <c r="B56" s="20"/>
      <c r="C56" s="29"/>
      <c r="D56" s="30"/>
      <c r="E56" s="29"/>
      <c r="F56" s="26"/>
      <c r="G56" s="20"/>
      <c r="H56" s="20"/>
      <c r="I56" s="20"/>
    </row>
    <row r="57" spans="1:9" x14ac:dyDescent="0.25">
      <c r="C57" s="46"/>
      <c r="D57" s="17"/>
    </row>
  </sheetData>
  <mergeCells count="4">
    <mergeCell ref="A1:B1"/>
    <mergeCell ref="E1:F1"/>
    <mergeCell ref="E25:F25"/>
    <mergeCell ref="E36:F36"/>
  </mergeCells>
  <pageMargins left="0.7" right="0.7" top="0.75" bottom="0.75" header="0.3" footer="0.3"/>
  <pageSetup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W56"/>
  <sheetViews>
    <sheetView workbookViewId="0">
      <pane ySplit="1" topLeftCell="A2" activePane="bottomLeft" state="frozen"/>
      <selection pane="bottomLeft" activeCell="C32" sqref="C32"/>
    </sheetView>
  </sheetViews>
  <sheetFormatPr defaultRowHeight="15" x14ac:dyDescent="0.25"/>
  <cols>
    <col min="1" max="1" width="5.28515625" customWidth="1"/>
    <col min="2" max="2" width="29.140625" customWidth="1"/>
    <col min="3" max="3" width="29" style="1" customWidth="1"/>
    <col min="4" max="4" width="23.42578125" style="16" customWidth="1"/>
    <col min="5" max="5" width="10.42578125" style="11" customWidth="1"/>
    <col min="6" max="6" width="7.42578125" style="6" customWidth="1"/>
  </cols>
  <sheetData>
    <row r="1" spans="1:23" x14ac:dyDescent="0.25">
      <c r="A1" s="163" t="s">
        <v>4</v>
      </c>
      <c r="B1" s="163"/>
      <c r="C1" s="18" t="s">
        <v>0</v>
      </c>
      <c r="D1" s="19" t="s">
        <v>1</v>
      </c>
      <c r="E1" s="164" t="s">
        <v>2</v>
      </c>
      <c r="F1" s="164"/>
      <c r="G1" s="20"/>
      <c r="H1" s="20"/>
      <c r="I1" s="20"/>
    </row>
    <row r="2" spans="1:23" s="2" customFormat="1" x14ac:dyDescent="0.25">
      <c r="A2" s="21" t="s">
        <v>3</v>
      </c>
      <c r="B2" s="21"/>
      <c r="C2" s="22"/>
      <c r="D2" s="23"/>
      <c r="E2" s="31"/>
      <c r="F2" s="32"/>
      <c r="G2" s="21"/>
      <c r="H2" s="21"/>
      <c r="I2" s="21"/>
    </row>
    <row r="3" spans="1:23" x14ac:dyDescent="0.25">
      <c r="A3" s="20"/>
      <c r="B3" s="20" t="s">
        <v>53</v>
      </c>
      <c r="C3" s="24">
        <v>18428</v>
      </c>
      <c r="D3" s="38">
        <v>6197</v>
      </c>
      <c r="E3" s="33">
        <f>SUM(C3:D3)</f>
        <v>24625</v>
      </c>
      <c r="F3" s="32" t="s">
        <v>86</v>
      </c>
      <c r="G3" s="20"/>
      <c r="H3" s="20"/>
      <c r="I3" s="20"/>
    </row>
    <row r="4" spans="1:23" x14ac:dyDescent="0.25">
      <c r="A4" s="20"/>
      <c r="B4" s="20" t="s">
        <v>22</v>
      </c>
      <c r="C4" s="24">
        <v>10196</v>
      </c>
      <c r="D4" s="38">
        <v>3407</v>
      </c>
      <c r="E4" s="33">
        <f>SUM(C4:D4)</f>
        <v>13603</v>
      </c>
      <c r="F4" s="32" t="s">
        <v>86</v>
      </c>
      <c r="G4" s="20"/>
      <c r="H4" s="20"/>
      <c r="I4" s="20"/>
    </row>
    <row r="5" spans="1:23" x14ac:dyDescent="0.25">
      <c r="A5" s="20"/>
      <c r="B5" s="20" t="s">
        <v>24</v>
      </c>
      <c r="C5" s="27">
        <v>0.55000000000000004</v>
      </c>
      <c r="D5" s="28">
        <v>0.53700000000000003</v>
      </c>
      <c r="E5" s="34">
        <f t="shared" ref="E5:E6" si="0">AVERAGE(C5:D5)</f>
        <v>0.54350000000000009</v>
      </c>
      <c r="F5" s="32" t="s">
        <v>87</v>
      </c>
      <c r="G5" s="20"/>
      <c r="H5" s="20"/>
      <c r="I5" s="20"/>
    </row>
    <row r="6" spans="1:23" x14ac:dyDescent="0.25">
      <c r="A6" s="20"/>
      <c r="B6" s="20" t="s">
        <v>25</v>
      </c>
      <c r="C6" s="27">
        <v>0.45</v>
      </c>
      <c r="D6" s="28">
        <v>0.46300000000000002</v>
      </c>
      <c r="E6" s="34">
        <f t="shared" si="0"/>
        <v>0.45650000000000002</v>
      </c>
      <c r="F6" s="32" t="s">
        <v>87</v>
      </c>
      <c r="G6" s="20"/>
      <c r="H6" s="20"/>
      <c r="I6" s="20"/>
    </row>
    <row r="7" spans="1:23" x14ac:dyDescent="0.25">
      <c r="A7" s="20"/>
      <c r="B7" s="20" t="s">
        <v>23</v>
      </c>
      <c r="C7" s="24">
        <v>128883</v>
      </c>
      <c r="D7" s="38">
        <v>12983</v>
      </c>
      <c r="E7" s="33">
        <f>SUM(C7:D7)</f>
        <v>141866</v>
      </c>
      <c r="F7" s="32" t="s">
        <v>86</v>
      </c>
      <c r="G7" s="20"/>
      <c r="H7" s="20"/>
      <c r="I7" s="20"/>
    </row>
    <row r="8" spans="1:23" x14ac:dyDescent="0.25">
      <c r="A8" s="20"/>
      <c r="B8" s="20" t="s">
        <v>40</v>
      </c>
      <c r="C8" s="29" t="s">
        <v>37</v>
      </c>
      <c r="D8" s="25" t="s">
        <v>37</v>
      </c>
      <c r="E8" s="31" t="s">
        <v>37</v>
      </c>
      <c r="F8" s="32"/>
      <c r="G8" s="20"/>
      <c r="H8" s="20"/>
      <c r="I8" s="20"/>
    </row>
    <row r="9" spans="1:23" x14ac:dyDescent="0.25">
      <c r="A9" s="20"/>
      <c r="B9" s="20" t="s">
        <v>8</v>
      </c>
      <c r="C9" s="29" t="s">
        <v>38</v>
      </c>
      <c r="D9" s="25" t="s">
        <v>39</v>
      </c>
      <c r="E9" s="31"/>
      <c r="F9" s="32"/>
      <c r="G9" s="20"/>
      <c r="H9" s="20"/>
      <c r="I9" s="20"/>
      <c r="W9" t="s">
        <v>102</v>
      </c>
    </row>
    <row r="10" spans="1:23" x14ac:dyDescent="0.25">
      <c r="A10" s="20"/>
      <c r="B10" s="20" t="s">
        <v>9</v>
      </c>
      <c r="C10" s="29" t="s">
        <v>55</v>
      </c>
      <c r="D10" s="25" t="s">
        <v>38</v>
      </c>
      <c r="E10" s="31"/>
      <c r="F10" s="32"/>
      <c r="G10" s="20"/>
      <c r="H10" s="20"/>
      <c r="I10" s="20"/>
    </row>
    <row r="11" spans="1:23" x14ac:dyDescent="0.25">
      <c r="A11" s="20"/>
      <c r="B11" s="20" t="s">
        <v>41</v>
      </c>
      <c r="C11" s="29" t="s">
        <v>56</v>
      </c>
      <c r="D11" s="25" t="s">
        <v>56</v>
      </c>
      <c r="E11" s="31" t="s">
        <v>56</v>
      </c>
      <c r="F11" s="32"/>
      <c r="G11" s="20"/>
      <c r="H11" s="20"/>
      <c r="I11" s="20"/>
    </row>
    <row r="12" spans="1:23" x14ac:dyDescent="0.25">
      <c r="A12" s="20"/>
      <c r="B12" s="20" t="s">
        <v>8</v>
      </c>
      <c r="C12" s="29" t="s">
        <v>57</v>
      </c>
      <c r="D12" s="25" t="s">
        <v>57</v>
      </c>
      <c r="E12" s="31" t="s">
        <v>57</v>
      </c>
      <c r="F12" s="32"/>
      <c r="G12" s="20"/>
      <c r="H12" s="20"/>
      <c r="I12" s="20"/>
    </row>
    <row r="13" spans="1:23" x14ac:dyDescent="0.25">
      <c r="A13" s="20"/>
      <c r="B13" s="20" t="s">
        <v>9</v>
      </c>
      <c r="C13" s="29" t="s">
        <v>110</v>
      </c>
      <c r="D13" s="25" t="s">
        <v>91</v>
      </c>
      <c r="E13" s="31"/>
      <c r="F13" s="32"/>
      <c r="G13" s="20"/>
      <c r="H13" s="20"/>
      <c r="I13" s="20"/>
    </row>
    <row r="14" spans="1:23" x14ac:dyDescent="0.25">
      <c r="A14" s="20"/>
      <c r="B14" s="20" t="s">
        <v>10</v>
      </c>
      <c r="C14" s="29" t="s">
        <v>60</v>
      </c>
      <c r="D14" s="25" t="s">
        <v>58</v>
      </c>
      <c r="E14" s="31"/>
      <c r="F14" s="32"/>
      <c r="G14" s="20"/>
      <c r="H14" s="20"/>
      <c r="I14" s="20"/>
    </row>
    <row r="15" spans="1:23" x14ac:dyDescent="0.25">
      <c r="A15" s="20"/>
      <c r="B15" s="20" t="s">
        <v>11</v>
      </c>
      <c r="C15" s="41" t="s">
        <v>91</v>
      </c>
      <c r="D15" s="41" t="s">
        <v>104</v>
      </c>
      <c r="E15" s="31"/>
      <c r="F15" s="32"/>
      <c r="G15" s="20"/>
      <c r="H15" s="20"/>
      <c r="I15" s="20"/>
    </row>
    <row r="16" spans="1:23" s="2" customFormat="1" x14ac:dyDescent="0.25">
      <c r="A16" s="21" t="s">
        <v>106</v>
      </c>
      <c r="B16" s="21"/>
      <c r="C16" s="22"/>
      <c r="D16" s="23"/>
      <c r="E16" s="31"/>
      <c r="F16" s="32"/>
      <c r="G16" s="21"/>
      <c r="H16" s="21"/>
      <c r="I16" s="21"/>
    </row>
    <row r="17" spans="1:23" x14ac:dyDescent="0.25">
      <c r="A17" s="20"/>
      <c r="B17" s="20" t="s">
        <v>7</v>
      </c>
      <c r="C17" s="29" t="s">
        <v>100</v>
      </c>
      <c r="D17" s="25" t="s">
        <v>95</v>
      </c>
      <c r="E17" s="31"/>
      <c r="F17" s="32"/>
      <c r="G17" s="20"/>
      <c r="H17" s="20"/>
      <c r="I17" s="20"/>
    </row>
    <row r="18" spans="1:23" x14ac:dyDescent="0.25">
      <c r="A18" s="20"/>
      <c r="B18" s="20" t="s">
        <v>8</v>
      </c>
      <c r="C18" s="29" t="s">
        <v>95</v>
      </c>
      <c r="D18" s="25" t="s">
        <v>49</v>
      </c>
      <c r="E18" s="31"/>
      <c r="F18" s="32"/>
      <c r="G18" s="20"/>
      <c r="H18" s="20"/>
      <c r="I18" s="20"/>
    </row>
    <row r="19" spans="1:23" x14ac:dyDescent="0.25">
      <c r="A19" s="20"/>
      <c r="B19" s="20" t="s">
        <v>9</v>
      </c>
      <c r="C19" s="29" t="s">
        <v>107</v>
      </c>
      <c r="D19" s="25" t="s">
        <v>48</v>
      </c>
      <c r="E19" s="31"/>
      <c r="F19" s="32"/>
      <c r="G19" s="20"/>
      <c r="H19" s="20"/>
      <c r="I19" s="20"/>
    </row>
    <row r="20" spans="1:23" x14ac:dyDescent="0.25">
      <c r="A20" s="20"/>
      <c r="B20" s="20" t="s">
        <v>10</v>
      </c>
      <c r="C20" s="29" t="s">
        <v>107</v>
      </c>
      <c r="D20" s="25" t="s">
        <v>50</v>
      </c>
      <c r="E20" s="31"/>
      <c r="F20" s="32"/>
      <c r="G20" s="20"/>
      <c r="H20" s="20"/>
      <c r="I20" s="20"/>
    </row>
    <row r="21" spans="1:23" x14ac:dyDescent="0.25">
      <c r="A21" s="20"/>
      <c r="B21" s="20" t="s">
        <v>11</v>
      </c>
      <c r="C21" s="29" t="s">
        <v>48</v>
      </c>
      <c r="D21" s="25" t="s">
        <v>93</v>
      </c>
      <c r="E21" s="31"/>
      <c r="F21" s="32"/>
      <c r="G21" s="20"/>
      <c r="H21" s="20"/>
      <c r="I21" s="20"/>
    </row>
    <row r="22" spans="1:23" x14ac:dyDescent="0.25">
      <c r="A22" s="20"/>
      <c r="B22" s="20" t="s">
        <v>16</v>
      </c>
      <c r="C22" s="27">
        <v>0.42499999999999999</v>
      </c>
      <c r="D22" s="28">
        <v>0.57269999999999999</v>
      </c>
      <c r="E22" s="34">
        <f t="shared" ref="E22" si="1">AVERAGE(C22:D22)</f>
        <v>0.49885000000000002</v>
      </c>
      <c r="F22" s="32" t="s">
        <v>87</v>
      </c>
      <c r="G22" s="20"/>
      <c r="H22" s="20"/>
      <c r="I22" s="20"/>
    </row>
    <row r="23" spans="1:23" x14ac:dyDescent="0.25">
      <c r="A23" s="20"/>
      <c r="B23" s="20" t="s">
        <v>17</v>
      </c>
      <c r="C23" s="29">
        <v>6.99</v>
      </c>
      <c r="D23" s="25">
        <v>2.1</v>
      </c>
      <c r="E23" s="35">
        <f>AVERAGE(C23:D23)</f>
        <v>4.5449999999999999</v>
      </c>
      <c r="F23" s="32" t="s">
        <v>87</v>
      </c>
      <c r="G23" s="20"/>
      <c r="H23" s="20"/>
      <c r="I23" s="20"/>
    </row>
    <row r="24" spans="1:23" x14ac:dyDescent="0.25">
      <c r="A24" s="20"/>
      <c r="B24" s="20" t="s">
        <v>18</v>
      </c>
      <c r="C24" s="29" t="s">
        <v>111</v>
      </c>
      <c r="D24" s="40" t="s">
        <v>105</v>
      </c>
      <c r="E24" s="42" t="s">
        <v>113</v>
      </c>
      <c r="F24" s="36" t="s">
        <v>87</v>
      </c>
      <c r="G24" s="20"/>
      <c r="H24" s="20"/>
      <c r="I24" s="20"/>
    </row>
    <row r="25" spans="1:23" x14ac:dyDescent="0.25">
      <c r="A25" s="20"/>
      <c r="B25" s="20" t="s">
        <v>27</v>
      </c>
      <c r="C25" s="29" t="s">
        <v>52</v>
      </c>
      <c r="D25" s="25" t="s">
        <v>52</v>
      </c>
      <c r="E25" s="170" t="s">
        <v>52</v>
      </c>
      <c r="F25" s="170"/>
      <c r="G25" s="20"/>
      <c r="H25" s="20"/>
      <c r="I25" s="20"/>
      <c r="W25" t="s">
        <v>115</v>
      </c>
    </row>
    <row r="26" spans="1:23" x14ac:dyDescent="0.25">
      <c r="A26" s="20"/>
      <c r="B26" s="20" t="s">
        <v>28</v>
      </c>
      <c r="C26" s="29" t="s">
        <v>29</v>
      </c>
      <c r="D26" s="25" t="s">
        <v>29</v>
      </c>
      <c r="E26" s="36" t="s">
        <v>29</v>
      </c>
      <c r="F26" s="36"/>
      <c r="G26" s="20"/>
      <c r="H26" s="20"/>
      <c r="I26" s="20"/>
    </row>
    <row r="27" spans="1:23" x14ac:dyDescent="0.25">
      <c r="A27" s="20"/>
      <c r="B27" s="20" t="s">
        <v>98</v>
      </c>
      <c r="C27" s="24">
        <v>5814</v>
      </c>
      <c r="D27" s="38">
        <v>1829</v>
      </c>
      <c r="E27" s="50">
        <f>AVERAGE(C27,D27)</f>
        <v>3821.5</v>
      </c>
      <c r="F27" s="32"/>
      <c r="G27" s="20"/>
      <c r="H27" s="20"/>
      <c r="I27" s="20"/>
    </row>
    <row r="28" spans="1:23" x14ac:dyDescent="0.25">
      <c r="A28" s="20"/>
      <c r="B28" s="20" t="s">
        <v>99</v>
      </c>
      <c r="C28" s="24">
        <v>5127</v>
      </c>
      <c r="D28" s="38">
        <v>1698</v>
      </c>
      <c r="E28" s="50">
        <f t="shared" ref="E28" si="2">AVERAGE(C28:D28)</f>
        <v>3412.5</v>
      </c>
      <c r="F28" s="32"/>
      <c r="G28" s="20"/>
      <c r="H28" s="20"/>
      <c r="I28" s="20"/>
    </row>
    <row r="29" spans="1:23" x14ac:dyDescent="0.25">
      <c r="A29" s="20"/>
      <c r="B29" s="20" t="s">
        <v>45</v>
      </c>
      <c r="C29" s="29" t="s">
        <v>46</v>
      </c>
      <c r="D29" s="28" t="s">
        <v>46</v>
      </c>
      <c r="E29" s="31" t="s">
        <v>46</v>
      </c>
      <c r="F29" s="32"/>
      <c r="G29" s="20"/>
      <c r="H29" s="20"/>
      <c r="I29" s="20"/>
    </row>
    <row r="30" spans="1:23" x14ac:dyDescent="0.25">
      <c r="A30" s="20"/>
      <c r="B30" s="20" t="s">
        <v>81</v>
      </c>
      <c r="C30" s="27">
        <v>0.46779999999999999</v>
      </c>
      <c r="D30" s="28">
        <v>0.55689999999999995</v>
      </c>
      <c r="E30" s="34">
        <f>AVERAGE(C30:D30)</f>
        <v>0.51234999999999997</v>
      </c>
      <c r="F30" s="32" t="s">
        <v>87</v>
      </c>
      <c r="G30" s="20"/>
      <c r="H30" s="20"/>
      <c r="I30" s="20"/>
    </row>
    <row r="31" spans="1:23" x14ac:dyDescent="0.25">
      <c r="A31" s="20"/>
      <c r="B31" s="20" t="s">
        <v>108</v>
      </c>
      <c r="C31" s="27" t="s">
        <v>94</v>
      </c>
      <c r="D31" s="28" t="s">
        <v>94</v>
      </c>
      <c r="E31" s="31" t="s">
        <v>94</v>
      </c>
      <c r="F31" s="32"/>
      <c r="G31" s="20"/>
      <c r="H31" s="20"/>
      <c r="I31" s="20"/>
    </row>
    <row r="32" spans="1:23" x14ac:dyDescent="0.25">
      <c r="A32" s="20"/>
      <c r="B32" s="20" t="s">
        <v>78</v>
      </c>
      <c r="C32" s="38">
        <v>12781</v>
      </c>
      <c r="D32" s="38">
        <v>1587</v>
      </c>
      <c r="E32" s="50">
        <f t="shared" ref="E32:E34" si="3">AVERAGE(C32:D32)</f>
        <v>7184</v>
      </c>
      <c r="F32" s="32" t="s">
        <v>87</v>
      </c>
      <c r="G32" s="20"/>
      <c r="H32" s="20"/>
      <c r="I32" s="20"/>
    </row>
    <row r="33" spans="1:9" x14ac:dyDescent="0.25">
      <c r="A33" s="20"/>
      <c r="B33" s="20" t="s">
        <v>79</v>
      </c>
      <c r="C33" s="38">
        <v>4295</v>
      </c>
      <c r="D33" s="38">
        <v>375</v>
      </c>
      <c r="E33" s="50">
        <f t="shared" si="3"/>
        <v>2335</v>
      </c>
      <c r="F33" s="32" t="s">
        <v>87</v>
      </c>
      <c r="G33" s="20"/>
      <c r="H33" s="20"/>
      <c r="I33" s="20"/>
    </row>
    <row r="34" spans="1:9" x14ac:dyDescent="0.25">
      <c r="A34" s="20"/>
      <c r="B34" s="20" t="s">
        <v>80</v>
      </c>
      <c r="C34" s="38">
        <v>1352</v>
      </c>
      <c r="D34" s="38">
        <v>156</v>
      </c>
      <c r="E34" s="50">
        <f t="shared" si="3"/>
        <v>754</v>
      </c>
      <c r="F34" s="32" t="s">
        <v>87</v>
      </c>
      <c r="G34" s="20"/>
      <c r="H34" s="20"/>
      <c r="I34" s="20"/>
    </row>
    <row r="35" spans="1:9" s="2" customFormat="1" x14ac:dyDescent="0.25">
      <c r="A35" s="21" t="s">
        <v>114</v>
      </c>
      <c r="B35" s="21"/>
      <c r="C35" s="22"/>
      <c r="D35" s="23"/>
      <c r="E35" s="31"/>
      <c r="F35" s="32"/>
      <c r="G35" s="21"/>
      <c r="H35" s="21"/>
      <c r="I35" s="21"/>
    </row>
    <row r="36" spans="1:9" x14ac:dyDescent="0.25">
      <c r="A36" s="20"/>
      <c r="B36" s="20" t="s">
        <v>34</v>
      </c>
      <c r="C36" s="25" t="s">
        <v>35</v>
      </c>
      <c r="D36" s="25" t="s">
        <v>35</v>
      </c>
      <c r="E36" s="169" t="s">
        <v>35</v>
      </c>
      <c r="F36" s="169"/>
      <c r="G36" s="20"/>
      <c r="H36" s="20"/>
      <c r="I36" s="20"/>
    </row>
    <row r="37" spans="1:9" x14ac:dyDescent="0.25">
      <c r="A37" s="20"/>
      <c r="B37" s="20" t="s">
        <v>36</v>
      </c>
      <c r="C37" s="25">
        <v>8483</v>
      </c>
      <c r="D37" s="25">
        <v>1322</v>
      </c>
      <c r="E37" s="31">
        <f>SUM(C37:D37)</f>
        <v>9805</v>
      </c>
      <c r="F37" s="32" t="s">
        <v>86</v>
      </c>
      <c r="G37" s="20"/>
      <c r="H37" s="20"/>
      <c r="I37" s="20"/>
    </row>
    <row r="38" spans="1:9" s="2" customFormat="1" x14ac:dyDescent="0.25">
      <c r="A38" s="21" t="s">
        <v>6</v>
      </c>
      <c r="B38" s="21"/>
      <c r="C38" s="22"/>
      <c r="D38" s="23"/>
      <c r="E38" s="31"/>
      <c r="F38" s="32"/>
      <c r="G38" s="21"/>
      <c r="H38" s="21"/>
      <c r="I38" s="21"/>
    </row>
    <row r="39" spans="1:9" x14ac:dyDescent="0.25">
      <c r="A39" s="20"/>
      <c r="B39" s="20" t="s">
        <v>20</v>
      </c>
      <c r="C39" s="25" t="s">
        <v>96</v>
      </c>
      <c r="D39" s="25" t="s">
        <v>96</v>
      </c>
      <c r="E39" s="31"/>
      <c r="F39" s="32"/>
      <c r="G39" s="20"/>
      <c r="H39" s="20"/>
      <c r="I39" s="20"/>
    </row>
    <row r="40" spans="1:9" x14ac:dyDescent="0.25">
      <c r="A40" s="20"/>
      <c r="B40" s="20" t="s">
        <v>13</v>
      </c>
      <c r="C40" s="25">
        <v>4764</v>
      </c>
      <c r="D40" s="39">
        <v>4753</v>
      </c>
      <c r="E40" s="31">
        <f>SUM(C40:D40)</f>
        <v>9517</v>
      </c>
      <c r="F40" s="32" t="s">
        <v>86</v>
      </c>
      <c r="G40" s="20"/>
      <c r="H40" s="20"/>
      <c r="I40" s="20"/>
    </row>
    <row r="41" spans="1:9" x14ac:dyDescent="0.25">
      <c r="A41" s="20"/>
      <c r="B41" s="20" t="s">
        <v>12</v>
      </c>
      <c r="C41" s="25">
        <v>4336</v>
      </c>
      <c r="D41" s="25">
        <v>1030</v>
      </c>
      <c r="E41" s="31">
        <f t="shared" ref="E41:E43" si="4">SUM(C41:D41)</f>
        <v>5366</v>
      </c>
      <c r="F41" s="32" t="s">
        <v>86</v>
      </c>
      <c r="G41" s="20"/>
      <c r="H41" s="20"/>
      <c r="I41" s="20"/>
    </row>
    <row r="42" spans="1:9" x14ac:dyDescent="0.25">
      <c r="A42" s="20"/>
      <c r="B42" s="20" t="s">
        <v>14</v>
      </c>
      <c r="C42" s="25">
        <v>34</v>
      </c>
      <c r="D42" s="25">
        <v>12</v>
      </c>
      <c r="E42" s="31">
        <f t="shared" si="4"/>
        <v>46</v>
      </c>
      <c r="F42" s="32" t="s">
        <v>86</v>
      </c>
      <c r="G42" s="20"/>
      <c r="H42" s="20"/>
      <c r="I42" s="20"/>
    </row>
    <row r="43" spans="1:9" x14ac:dyDescent="0.25">
      <c r="A43" s="20"/>
      <c r="B43" s="20" t="s">
        <v>15</v>
      </c>
      <c r="C43" s="25">
        <v>9289</v>
      </c>
      <c r="D43" s="25">
        <v>402</v>
      </c>
      <c r="E43" s="31">
        <f t="shared" si="4"/>
        <v>9691</v>
      </c>
      <c r="F43" s="32" t="s">
        <v>86</v>
      </c>
      <c r="G43" s="20"/>
      <c r="H43" s="20"/>
      <c r="I43" s="20"/>
    </row>
    <row r="44" spans="1:9" x14ac:dyDescent="0.25">
      <c r="A44" s="20"/>
      <c r="B44" s="20" t="s">
        <v>70</v>
      </c>
      <c r="C44" s="47"/>
      <c r="D44" s="48"/>
      <c r="E44" s="31"/>
      <c r="F44" s="32"/>
      <c r="G44" s="20"/>
      <c r="H44" s="20"/>
      <c r="I44" s="20"/>
    </row>
    <row r="45" spans="1:9" x14ac:dyDescent="0.25">
      <c r="A45" s="20"/>
      <c r="B45" s="20" t="s">
        <v>30</v>
      </c>
      <c r="C45" s="25" t="s">
        <v>1</v>
      </c>
      <c r="D45" s="25" t="s">
        <v>0</v>
      </c>
      <c r="E45" s="31" t="s">
        <v>112</v>
      </c>
      <c r="F45" s="32"/>
      <c r="G45" s="20"/>
      <c r="H45" s="20"/>
      <c r="I45" s="20"/>
    </row>
    <row r="46" spans="1:9" x14ac:dyDescent="0.25">
      <c r="A46" s="20"/>
      <c r="B46" s="20" t="s">
        <v>8</v>
      </c>
      <c r="C46" s="25" t="s">
        <v>65</v>
      </c>
      <c r="D46" s="25" t="s">
        <v>65</v>
      </c>
      <c r="E46" s="37" t="s">
        <v>65</v>
      </c>
      <c r="F46" s="32"/>
      <c r="G46" s="20"/>
      <c r="H46" s="20"/>
      <c r="I46" s="20"/>
    </row>
    <row r="47" spans="1:9" x14ac:dyDescent="0.25">
      <c r="A47" s="20"/>
      <c r="B47" s="20" t="s">
        <v>9</v>
      </c>
      <c r="C47" s="25" t="s">
        <v>101</v>
      </c>
      <c r="D47" s="25" t="s">
        <v>42</v>
      </c>
      <c r="E47" s="31"/>
      <c r="F47" s="32"/>
      <c r="G47" s="20"/>
      <c r="H47" s="20"/>
      <c r="I47" s="20"/>
    </row>
    <row r="48" spans="1:9" x14ac:dyDescent="0.25">
      <c r="A48" s="20"/>
      <c r="B48" s="20" t="s">
        <v>10</v>
      </c>
      <c r="C48" s="25" t="s">
        <v>67</v>
      </c>
      <c r="D48" s="25" t="s">
        <v>97</v>
      </c>
      <c r="E48" s="31"/>
      <c r="F48" s="32"/>
      <c r="G48" s="20"/>
      <c r="H48" s="20"/>
      <c r="I48" s="20"/>
    </row>
    <row r="49" spans="1:9" x14ac:dyDescent="0.25">
      <c r="A49" s="20"/>
      <c r="B49" s="20" t="s">
        <v>11</v>
      </c>
      <c r="C49" s="25" t="s">
        <v>109</v>
      </c>
      <c r="D49" s="25" t="s">
        <v>103</v>
      </c>
      <c r="E49" s="31"/>
      <c r="F49" s="32"/>
      <c r="G49" s="20"/>
      <c r="H49" s="20"/>
      <c r="I49" s="20"/>
    </row>
    <row r="50" spans="1:9" x14ac:dyDescent="0.25">
      <c r="A50" s="20"/>
      <c r="B50" s="20" t="s">
        <v>69</v>
      </c>
      <c r="C50" s="49"/>
      <c r="D50" s="48"/>
      <c r="E50" s="31" t="s">
        <v>61</v>
      </c>
      <c r="F50" s="32"/>
      <c r="G50" s="20"/>
      <c r="H50" s="20"/>
      <c r="I50" s="20"/>
    </row>
    <row r="51" spans="1:9" x14ac:dyDescent="0.25">
      <c r="A51" s="20"/>
      <c r="B51" s="20" t="s">
        <v>30</v>
      </c>
      <c r="C51" s="25" t="s">
        <v>61</v>
      </c>
      <c r="D51" s="25" t="s">
        <v>61</v>
      </c>
      <c r="E51" s="31"/>
      <c r="F51" s="32"/>
      <c r="G51" s="20"/>
      <c r="H51" s="20"/>
      <c r="I51" s="20"/>
    </row>
    <row r="52" spans="1:9" x14ac:dyDescent="0.25">
      <c r="A52" s="20"/>
      <c r="B52" s="20" t="s">
        <v>8</v>
      </c>
      <c r="C52" s="25" t="s">
        <v>92</v>
      </c>
      <c r="D52" s="25" t="s">
        <v>62</v>
      </c>
      <c r="E52" s="31"/>
      <c r="F52" s="32"/>
      <c r="G52" s="20"/>
      <c r="H52" s="20"/>
      <c r="I52" s="20"/>
    </row>
    <row r="53" spans="1:9" x14ac:dyDescent="0.25">
      <c r="A53" s="20"/>
      <c r="B53" s="20" t="s">
        <v>9</v>
      </c>
      <c r="C53" s="25" t="s">
        <v>62</v>
      </c>
      <c r="D53" s="25" t="s">
        <v>62</v>
      </c>
      <c r="E53" s="31"/>
      <c r="F53" s="32"/>
      <c r="G53" s="20"/>
      <c r="H53" s="20"/>
      <c r="I53" s="20"/>
    </row>
    <row r="54" spans="1:9" x14ac:dyDescent="0.25">
      <c r="A54" s="20"/>
      <c r="B54" s="20"/>
      <c r="C54" s="29"/>
      <c r="D54" s="30"/>
      <c r="E54" s="29"/>
      <c r="F54" s="26"/>
      <c r="G54" s="20"/>
      <c r="H54" s="20"/>
      <c r="I54" s="20"/>
    </row>
    <row r="55" spans="1:9" x14ac:dyDescent="0.25">
      <c r="A55" s="20"/>
      <c r="B55" s="20"/>
      <c r="C55" s="29"/>
      <c r="D55" s="30"/>
      <c r="E55" s="29"/>
      <c r="F55" s="26"/>
      <c r="G55" s="20"/>
      <c r="H55" s="20"/>
      <c r="I55" s="20"/>
    </row>
    <row r="56" spans="1:9" x14ac:dyDescent="0.25">
      <c r="C56" s="11"/>
      <c r="D56" s="17"/>
    </row>
  </sheetData>
  <mergeCells count="4">
    <mergeCell ref="A1:B1"/>
    <mergeCell ref="E1:F1"/>
    <mergeCell ref="E25:F25"/>
    <mergeCell ref="E36:F36"/>
  </mergeCells>
  <pageMargins left="0.7" right="0.7" top="0.75" bottom="0.75" header="0.3" footer="0.3"/>
  <pageSetup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56"/>
  <sheetViews>
    <sheetView topLeftCell="A21" workbookViewId="0">
      <selection activeCell="B26" sqref="B26"/>
    </sheetView>
  </sheetViews>
  <sheetFormatPr defaultRowHeight="15" x14ac:dyDescent="0.25"/>
  <cols>
    <col min="1" max="1" width="5.28515625" customWidth="1"/>
    <col min="2" max="2" width="29.140625" customWidth="1"/>
    <col min="3" max="3" width="29" style="1" customWidth="1"/>
    <col min="4" max="4" width="23.42578125" style="1" customWidth="1"/>
    <col min="5" max="5" width="10.42578125" style="5" customWidth="1"/>
    <col min="6" max="6" width="7.42578125" style="6" customWidth="1"/>
  </cols>
  <sheetData>
    <row r="1" spans="1:6" x14ac:dyDescent="0.25">
      <c r="A1" s="171" t="s">
        <v>4</v>
      </c>
      <c r="B1" s="171"/>
      <c r="C1" s="4" t="s">
        <v>0</v>
      </c>
      <c r="D1" s="4" t="s">
        <v>1</v>
      </c>
      <c r="E1" s="173" t="s">
        <v>2</v>
      </c>
      <c r="F1" s="173"/>
    </row>
    <row r="2" spans="1:6" s="2" customFormat="1" x14ac:dyDescent="0.25">
      <c r="A2" s="2" t="s">
        <v>3</v>
      </c>
      <c r="C2" s="3"/>
      <c r="D2" s="3"/>
      <c r="E2" s="3"/>
    </row>
    <row r="3" spans="1:6" x14ac:dyDescent="0.25">
      <c r="B3" t="s">
        <v>53</v>
      </c>
      <c r="C3" s="12"/>
      <c r="D3" s="13">
        <v>2929</v>
      </c>
      <c r="E3" s="7">
        <f>SUM(C3:D3)</f>
        <v>2929</v>
      </c>
      <c r="F3" s="6" t="s">
        <v>86</v>
      </c>
    </row>
    <row r="4" spans="1:6" x14ac:dyDescent="0.25">
      <c r="B4" t="s">
        <v>22</v>
      </c>
      <c r="C4" s="13">
        <v>13233</v>
      </c>
      <c r="D4" s="13">
        <v>1665</v>
      </c>
      <c r="E4" s="7">
        <f>SUM(C4:D4)</f>
        <v>14898</v>
      </c>
      <c r="F4" s="6" t="s">
        <v>86</v>
      </c>
    </row>
    <row r="5" spans="1:6" x14ac:dyDescent="0.25">
      <c r="B5" t="s">
        <v>24</v>
      </c>
      <c r="C5" s="14">
        <v>0.433</v>
      </c>
      <c r="D5" s="14">
        <v>0.56879999999999997</v>
      </c>
      <c r="E5" s="8">
        <f t="shared" ref="E5:E6" si="0">AVERAGE(C5:D5)</f>
        <v>0.50090000000000001</v>
      </c>
      <c r="F5" s="6" t="s">
        <v>87</v>
      </c>
    </row>
    <row r="6" spans="1:6" x14ac:dyDescent="0.25">
      <c r="B6" t="s">
        <v>25</v>
      </c>
      <c r="C6" s="14">
        <v>0.56699999999999995</v>
      </c>
      <c r="D6" s="14">
        <v>0.43120000000000003</v>
      </c>
      <c r="E6" s="8">
        <f t="shared" si="0"/>
        <v>0.49909999999999999</v>
      </c>
      <c r="F6" s="6" t="s">
        <v>87</v>
      </c>
    </row>
    <row r="7" spans="1:6" x14ac:dyDescent="0.25">
      <c r="B7" t="s">
        <v>23</v>
      </c>
      <c r="C7" s="13">
        <v>177916</v>
      </c>
      <c r="D7" s="13">
        <v>7453</v>
      </c>
      <c r="E7" s="7">
        <f>SUM(C7:D7)</f>
        <v>185369</v>
      </c>
      <c r="F7" s="6" t="s">
        <v>86</v>
      </c>
    </row>
    <row r="8" spans="1:6" x14ac:dyDescent="0.25">
      <c r="B8" t="s">
        <v>40</v>
      </c>
      <c r="C8" s="13" t="s">
        <v>37</v>
      </c>
      <c r="D8" s="13" t="s">
        <v>37</v>
      </c>
    </row>
    <row r="9" spans="1:6" x14ac:dyDescent="0.25">
      <c r="B9" t="s">
        <v>8</v>
      </c>
      <c r="C9" s="13" t="s">
        <v>54</v>
      </c>
      <c r="D9" s="13" t="s">
        <v>38</v>
      </c>
    </row>
    <row r="10" spans="1:6" x14ac:dyDescent="0.25">
      <c r="B10" t="s">
        <v>9</v>
      </c>
      <c r="C10" s="13" t="s">
        <v>55</v>
      </c>
      <c r="D10" s="13" t="s">
        <v>39</v>
      </c>
    </row>
    <row r="11" spans="1:6" x14ac:dyDescent="0.25">
      <c r="B11" t="s">
        <v>41</v>
      </c>
      <c r="C11" s="13" t="s">
        <v>56</v>
      </c>
      <c r="D11" s="13" t="s">
        <v>56</v>
      </c>
    </row>
    <row r="12" spans="1:6" x14ac:dyDescent="0.25">
      <c r="B12" t="s">
        <v>8</v>
      </c>
      <c r="C12" s="13" t="s">
        <v>57</v>
      </c>
      <c r="D12" s="13" t="s">
        <v>57</v>
      </c>
    </row>
    <row r="13" spans="1:6" x14ac:dyDescent="0.25">
      <c r="B13" t="s">
        <v>9</v>
      </c>
      <c r="C13" s="13" t="s">
        <v>58</v>
      </c>
      <c r="D13" s="13" t="s">
        <v>58</v>
      </c>
    </row>
    <row r="14" spans="1:6" x14ac:dyDescent="0.25">
      <c r="B14" t="s">
        <v>10</v>
      </c>
      <c r="C14" s="13" t="s">
        <v>59</v>
      </c>
      <c r="D14" s="13" t="s">
        <v>84</v>
      </c>
    </row>
    <row r="15" spans="1:6" x14ac:dyDescent="0.25">
      <c r="B15" t="s">
        <v>11</v>
      </c>
      <c r="C15" s="13" t="s">
        <v>60</v>
      </c>
      <c r="D15" s="13" t="s">
        <v>85</v>
      </c>
    </row>
    <row r="16" spans="1:6" s="2" customFormat="1" x14ac:dyDescent="0.25">
      <c r="A16" s="2" t="s">
        <v>5</v>
      </c>
      <c r="C16" s="3"/>
      <c r="D16" s="3"/>
      <c r="E16" s="3"/>
    </row>
    <row r="17" spans="2:6" x14ac:dyDescent="0.25">
      <c r="B17" t="s">
        <v>7</v>
      </c>
      <c r="C17" s="13" t="s">
        <v>73</v>
      </c>
      <c r="D17" s="13" t="s">
        <v>47</v>
      </c>
    </row>
    <row r="18" spans="2:6" x14ac:dyDescent="0.25">
      <c r="B18" t="s">
        <v>8</v>
      </c>
      <c r="C18" s="13" t="s">
        <v>72</v>
      </c>
      <c r="D18" s="13" t="s">
        <v>48</v>
      </c>
    </row>
    <row r="19" spans="2:6" x14ac:dyDescent="0.25">
      <c r="B19" t="s">
        <v>9</v>
      </c>
      <c r="C19" s="13" t="s">
        <v>74</v>
      </c>
      <c r="D19" s="13" t="s">
        <v>49</v>
      </c>
    </row>
    <row r="20" spans="2:6" x14ac:dyDescent="0.25">
      <c r="B20" t="s">
        <v>10</v>
      </c>
      <c r="C20" s="13" t="s">
        <v>75</v>
      </c>
      <c r="D20" s="13" t="s">
        <v>50</v>
      </c>
    </row>
    <row r="21" spans="2:6" x14ac:dyDescent="0.25">
      <c r="B21" t="s">
        <v>11</v>
      </c>
      <c r="C21" s="13" t="s">
        <v>76</v>
      </c>
      <c r="D21" s="13" t="s">
        <v>51</v>
      </c>
    </row>
    <row r="22" spans="2:6" x14ac:dyDescent="0.25">
      <c r="B22" t="s">
        <v>16</v>
      </c>
      <c r="C22" s="14">
        <v>0.40560000000000002</v>
      </c>
      <c r="D22" s="14">
        <v>0.50529999999999997</v>
      </c>
      <c r="E22" s="8">
        <f t="shared" ref="E22" si="1">AVERAGE(C22:D22)</f>
        <v>0.45545000000000002</v>
      </c>
      <c r="F22" s="6" t="s">
        <v>87</v>
      </c>
    </row>
    <row r="23" spans="2:6" x14ac:dyDescent="0.25">
      <c r="B23" t="s">
        <v>17</v>
      </c>
      <c r="C23" s="13">
        <v>7.1</v>
      </c>
      <c r="D23" s="13">
        <v>2.54</v>
      </c>
      <c r="E23" s="9">
        <f>AVERAGE(C23:D23)</f>
        <v>4.82</v>
      </c>
      <c r="F23" s="6" t="s">
        <v>87</v>
      </c>
    </row>
    <row r="24" spans="2:6" x14ac:dyDescent="0.25">
      <c r="B24" t="s">
        <v>18</v>
      </c>
      <c r="C24" s="13" t="s">
        <v>71</v>
      </c>
      <c r="D24" s="13" t="s">
        <v>19</v>
      </c>
      <c r="E24" s="5" t="s">
        <v>90</v>
      </c>
      <c r="F24" s="10" t="s">
        <v>87</v>
      </c>
    </row>
    <row r="25" spans="2:6" x14ac:dyDescent="0.25">
      <c r="B25" t="s">
        <v>27</v>
      </c>
      <c r="C25" s="15" t="s">
        <v>52</v>
      </c>
      <c r="D25" s="15" t="s">
        <v>26</v>
      </c>
      <c r="E25" s="172" t="s">
        <v>88</v>
      </c>
      <c r="F25" s="172"/>
    </row>
    <row r="26" spans="2:6" x14ac:dyDescent="0.25">
      <c r="B26" t="s">
        <v>28</v>
      </c>
      <c r="C26" s="13" t="s">
        <v>29</v>
      </c>
      <c r="D26" s="13" t="s">
        <v>29</v>
      </c>
      <c r="E26" s="5" t="s">
        <v>29</v>
      </c>
    </row>
    <row r="27" spans="2:6" x14ac:dyDescent="0.25">
      <c r="B27" t="s">
        <v>82</v>
      </c>
      <c r="C27" s="14">
        <v>0.28510000000000002</v>
      </c>
      <c r="D27" s="14">
        <v>0.28000000000000003</v>
      </c>
      <c r="E27" s="5" t="s">
        <v>89</v>
      </c>
    </row>
    <row r="28" spans="2:6" x14ac:dyDescent="0.25">
      <c r="B28" t="s">
        <v>83</v>
      </c>
      <c r="C28" s="14">
        <v>0.28249999999999997</v>
      </c>
      <c r="D28" s="14">
        <v>0.26840000000000003</v>
      </c>
      <c r="E28" s="8">
        <f>AVERAGE(C28:D28)</f>
        <v>0.27544999999999997</v>
      </c>
      <c r="F28" s="6" t="s">
        <v>87</v>
      </c>
    </row>
    <row r="29" spans="2:6" x14ac:dyDescent="0.25">
      <c r="B29" t="s">
        <v>45</v>
      </c>
      <c r="C29" s="13" t="s">
        <v>46</v>
      </c>
      <c r="D29" s="14" t="s">
        <v>46</v>
      </c>
    </row>
    <row r="30" spans="2:6" x14ac:dyDescent="0.25">
      <c r="B30" t="s">
        <v>81</v>
      </c>
      <c r="C30" s="14">
        <v>0.46750000000000003</v>
      </c>
      <c r="D30" s="14">
        <v>0.57969999999999999</v>
      </c>
      <c r="E30" s="8">
        <f>AVERAGE(C30:D30)</f>
        <v>0.52360000000000007</v>
      </c>
      <c r="F30" s="6" t="s">
        <v>87</v>
      </c>
    </row>
    <row r="31" spans="2:6" x14ac:dyDescent="0.25">
      <c r="B31" t="s">
        <v>77</v>
      </c>
      <c r="C31" s="14"/>
      <c r="D31" s="14"/>
    </row>
    <row r="32" spans="2:6" x14ac:dyDescent="0.25">
      <c r="B32" t="s">
        <v>78</v>
      </c>
      <c r="C32" s="14">
        <v>0.44550000000000001</v>
      </c>
      <c r="D32" s="14">
        <v>0.55930000000000002</v>
      </c>
      <c r="E32" s="8">
        <f t="shared" ref="E32:E34" si="2">AVERAGE(C32:D32)</f>
        <v>0.50239999999999996</v>
      </c>
      <c r="F32" s="6" t="s">
        <v>87</v>
      </c>
    </row>
    <row r="33" spans="1:6" x14ac:dyDescent="0.25">
      <c r="B33" t="s">
        <v>79</v>
      </c>
      <c r="C33" s="14">
        <v>0.40770000000000001</v>
      </c>
      <c r="D33" s="14">
        <v>0.60260000000000002</v>
      </c>
      <c r="E33" s="8">
        <f t="shared" si="2"/>
        <v>0.50514999999999999</v>
      </c>
      <c r="F33" s="6" t="s">
        <v>87</v>
      </c>
    </row>
    <row r="34" spans="1:6" x14ac:dyDescent="0.25">
      <c r="B34" t="s">
        <v>80</v>
      </c>
      <c r="C34" s="14">
        <v>0.4027</v>
      </c>
      <c r="D34" s="14">
        <v>0.57540000000000002</v>
      </c>
      <c r="E34" s="8">
        <f t="shared" si="2"/>
        <v>0.48904999999999998</v>
      </c>
      <c r="F34" s="6" t="s">
        <v>87</v>
      </c>
    </row>
    <row r="35" spans="1:6" s="2" customFormat="1" x14ac:dyDescent="0.25">
      <c r="A35" s="2" t="s">
        <v>33</v>
      </c>
      <c r="C35" s="3"/>
      <c r="D35" s="3"/>
      <c r="E35" s="3"/>
    </row>
    <row r="36" spans="1:6" x14ac:dyDescent="0.25">
      <c r="B36" t="s">
        <v>34</v>
      </c>
      <c r="C36" s="13" t="s">
        <v>35</v>
      </c>
      <c r="D36" s="13" t="s">
        <v>35</v>
      </c>
      <c r="E36" s="5" t="s">
        <v>35</v>
      </c>
    </row>
    <row r="37" spans="1:6" x14ac:dyDescent="0.25">
      <c r="B37" t="s">
        <v>36</v>
      </c>
      <c r="C37" s="13">
        <v>11281</v>
      </c>
      <c r="D37" s="13">
        <v>1718</v>
      </c>
      <c r="E37" s="5">
        <f>SUM(C37:D37)</f>
        <v>12999</v>
      </c>
      <c r="F37" s="6" t="s">
        <v>86</v>
      </c>
    </row>
    <row r="38" spans="1:6" s="2" customFormat="1" x14ac:dyDescent="0.25">
      <c r="A38" s="2" t="s">
        <v>6</v>
      </c>
      <c r="C38" s="3"/>
      <c r="D38" s="3"/>
      <c r="E38" s="3"/>
    </row>
    <row r="39" spans="1:6" x14ac:dyDescent="0.25">
      <c r="B39" t="s">
        <v>20</v>
      </c>
      <c r="C39" s="13" t="s">
        <v>21</v>
      </c>
      <c r="D39" s="13" t="s">
        <v>21</v>
      </c>
    </row>
    <row r="40" spans="1:6" x14ac:dyDescent="0.25">
      <c r="B40" t="s">
        <v>13</v>
      </c>
      <c r="C40" s="13">
        <v>6228</v>
      </c>
      <c r="D40" s="13">
        <v>2184</v>
      </c>
      <c r="E40" s="5">
        <f>SUM(C40:D40)</f>
        <v>8412</v>
      </c>
      <c r="F40" s="6" t="s">
        <v>86</v>
      </c>
    </row>
    <row r="41" spans="1:6" x14ac:dyDescent="0.25">
      <c r="B41" t="s">
        <v>12</v>
      </c>
      <c r="C41" s="13">
        <v>5488</v>
      </c>
      <c r="D41" s="13">
        <v>657</v>
      </c>
      <c r="E41" s="5">
        <f t="shared" ref="E41:E43" si="3">SUM(C41:D41)</f>
        <v>6145</v>
      </c>
      <c r="F41" s="6" t="s">
        <v>86</v>
      </c>
    </row>
    <row r="42" spans="1:6" x14ac:dyDescent="0.25">
      <c r="B42" t="s">
        <v>14</v>
      </c>
      <c r="C42" s="13">
        <v>251</v>
      </c>
      <c r="D42" s="13">
        <v>45</v>
      </c>
      <c r="E42" s="5">
        <f t="shared" si="3"/>
        <v>296</v>
      </c>
      <c r="F42" s="6" t="s">
        <v>86</v>
      </c>
    </row>
    <row r="43" spans="1:6" x14ac:dyDescent="0.25">
      <c r="B43" t="s">
        <v>15</v>
      </c>
      <c r="C43" s="13">
        <v>13070</v>
      </c>
      <c r="D43" s="13">
        <v>43</v>
      </c>
      <c r="E43" s="5">
        <f t="shared" si="3"/>
        <v>13113</v>
      </c>
      <c r="F43" s="6" t="s">
        <v>86</v>
      </c>
    </row>
    <row r="44" spans="1:6" x14ac:dyDescent="0.25">
      <c r="B44" t="s">
        <v>70</v>
      </c>
      <c r="C44" s="13"/>
      <c r="D44" s="13"/>
    </row>
    <row r="45" spans="1:6" x14ac:dyDescent="0.25">
      <c r="B45" t="s">
        <v>30</v>
      </c>
      <c r="C45" s="13" t="s">
        <v>65</v>
      </c>
      <c r="D45" s="13" t="s">
        <v>0</v>
      </c>
    </row>
    <row r="46" spans="1:6" x14ac:dyDescent="0.25">
      <c r="B46" t="s">
        <v>8</v>
      </c>
      <c r="C46" s="13" t="s">
        <v>1</v>
      </c>
      <c r="D46" s="13" t="s">
        <v>31</v>
      </c>
    </row>
    <row r="47" spans="1:6" x14ac:dyDescent="0.25">
      <c r="B47" t="s">
        <v>9</v>
      </c>
      <c r="C47" s="13" t="s">
        <v>66</v>
      </c>
      <c r="D47" s="13" t="s">
        <v>42</v>
      </c>
    </row>
    <row r="48" spans="1:6" x14ac:dyDescent="0.25">
      <c r="B48" t="s">
        <v>10</v>
      </c>
      <c r="C48" s="13" t="s">
        <v>67</v>
      </c>
      <c r="D48" s="13" t="s">
        <v>43</v>
      </c>
    </row>
    <row r="49" spans="2:5" x14ac:dyDescent="0.25">
      <c r="B49" t="s">
        <v>11</v>
      </c>
      <c r="C49" s="13" t="s">
        <v>68</v>
      </c>
      <c r="D49" s="13" t="s">
        <v>44</v>
      </c>
    </row>
    <row r="50" spans="2:5" x14ac:dyDescent="0.25">
      <c r="B50" t="s">
        <v>69</v>
      </c>
      <c r="C50" s="13"/>
      <c r="D50" s="13"/>
    </row>
    <row r="51" spans="2:5" x14ac:dyDescent="0.25">
      <c r="B51" t="s">
        <v>30</v>
      </c>
      <c r="C51" s="13" t="s">
        <v>61</v>
      </c>
      <c r="D51" s="13" t="s">
        <v>61</v>
      </c>
      <c r="E51" s="5" t="s">
        <v>61</v>
      </c>
    </row>
    <row r="52" spans="2:5" x14ac:dyDescent="0.25">
      <c r="B52" t="s">
        <v>8</v>
      </c>
      <c r="C52" s="13" t="s">
        <v>64</v>
      </c>
      <c r="D52" s="13" t="s">
        <v>32</v>
      </c>
    </row>
    <row r="53" spans="2:5" x14ac:dyDescent="0.25">
      <c r="B53" t="s">
        <v>9</v>
      </c>
      <c r="C53" s="13" t="s">
        <v>63</v>
      </c>
      <c r="D53" s="13" t="s">
        <v>62</v>
      </c>
    </row>
    <row r="54" spans="2:5" x14ac:dyDescent="0.25">
      <c r="C54" s="13"/>
      <c r="D54" s="13"/>
    </row>
    <row r="55" spans="2:5" x14ac:dyDescent="0.25">
      <c r="C55" s="13"/>
      <c r="D55" s="13"/>
    </row>
    <row r="56" spans="2:5" x14ac:dyDescent="0.25">
      <c r="C56" s="13"/>
      <c r="D56" s="13"/>
    </row>
  </sheetData>
  <mergeCells count="3">
    <mergeCell ref="A1:B1"/>
    <mergeCell ref="E25:F25"/>
    <mergeCell ref="E1:F1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3191F5-2FC7-405D-955E-AD992AD4C08F}">
  <dimension ref="A1:W62"/>
  <sheetViews>
    <sheetView tabSelected="1" workbookViewId="0">
      <pane ySplit="1" topLeftCell="A38" activePane="bottomLeft" state="frozen"/>
      <selection pane="bottomLeft" activeCell="I49" sqref="I49"/>
    </sheetView>
  </sheetViews>
  <sheetFormatPr defaultRowHeight="15" x14ac:dyDescent="0.25"/>
  <cols>
    <col min="1" max="1" width="5.28515625" customWidth="1"/>
    <col min="2" max="2" width="29.140625" customWidth="1"/>
    <col min="3" max="3" width="29" style="1" customWidth="1"/>
    <col min="4" max="4" width="24.85546875" style="16" customWidth="1"/>
    <col min="5" max="5" width="10.42578125" style="106" customWidth="1"/>
    <col min="6" max="6" width="7.42578125" style="6" customWidth="1"/>
  </cols>
  <sheetData>
    <row r="1" spans="1:23" x14ac:dyDescent="0.25">
      <c r="A1" s="163" t="s">
        <v>4</v>
      </c>
      <c r="B1" s="163"/>
      <c r="C1" s="151" t="s">
        <v>0</v>
      </c>
      <c r="D1" s="19" t="s">
        <v>1</v>
      </c>
      <c r="E1" s="164" t="s">
        <v>2</v>
      </c>
      <c r="F1" s="164"/>
      <c r="G1" s="20"/>
      <c r="H1" s="20"/>
      <c r="I1" s="20"/>
    </row>
    <row r="2" spans="1:23" s="6" customFormat="1" x14ac:dyDescent="0.25">
      <c r="A2" s="74" t="s">
        <v>3</v>
      </c>
      <c r="B2" s="74"/>
      <c r="C2" s="75"/>
      <c r="D2" s="75"/>
      <c r="E2" s="100"/>
      <c r="F2" s="74"/>
      <c r="G2" s="26"/>
      <c r="H2" s="26"/>
      <c r="I2" s="26"/>
    </row>
    <row r="3" spans="1:23" x14ac:dyDescent="0.25">
      <c r="A3" s="20"/>
      <c r="B3" s="20" t="s">
        <v>53</v>
      </c>
      <c r="C3" s="38">
        <v>6822</v>
      </c>
      <c r="D3" s="38">
        <v>19299</v>
      </c>
      <c r="E3" s="108">
        <f>SUM(C3:D3)</f>
        <v>26121</v>
      </c>
      <c r="F3" s="115" t="s">
        <v>86</v>
      </c>
      <c r="G3" s="20"/>
      <c r="H3" s="20"/>
      <c r="I3" s="20"/>
    </row>
    <row r="4" spans="1:23" x14ac:dyDescent="0.25">
      <c r="A4" s="20"/>
      <c r="B4" s="20" t="s">
        <v>22</v>
      </c>
      <c r="C4" s="38">
        <v>4010</v>
      </c>
      <c r="D4" s="38">
        <v>9351</v>
      </c>
      <c r="E4" s="108">
        <f>SUM(C4:D4)</f>
        <v>13361</v>
      </c>
      <c r="F4" s="115" t="s">
        <v>86</v>
      </c>
      <c r="G4" s="20"/>
      <c r="H4" s="20"/>
      <c r="I4" s="20"/>
    </row>
    <row r="5" spans="1:23" x14ac:dyDescent="0.25">
      <c r="A5" s="20"/>
      <c r="B5" s="20" t="s">
        <v>24</v>
      </c>
      <c r="C5" s="28">
        <v>0.52800000000000002</v>
      </c>
      <c r="D5" s="28">
        <v>0.41799999999999998</v>
      </c>
      <c r="E5" s="109">
        <f t="shared" ref="E5:E6" si="0">AVERAGE(C5:D5)</f>
        <v>0.47299999999999998</v>
      </c>
      <c r="F5" s="115" t="s">
        <v>87</v>
      </c>
      <c r="G5" s="20"/>
      <c r="H5" s="20"/>
      <c r="I5" s="20"/>
    </row>
    <row r="6" spans="1:23" x14ac:dyDescent="0.25">
      <c r="A6" s="20"/>
      <c r="B6" s="20" t="s">
        <v>25</v>
      </c>
      <c r="C6" s="28">
        <v>0.47199999999999998</v>
      </c>
      <c r="D6" s="28">
        <v>0.58199999999999996</v>
      </c>
      <c r="E6" s="109">
        <f t="shared" si="0"/>
        <v>0.52699999999999991</v>
      </c>
      <c r="F6" s="115" t="s">
        <v>87</v>
      </c>
      <c r="G6" s="58"/>
      <c r="H6" s="20"/>
      <c r="I6" s="20"/>
    </row>
    <row r="7" spans="1:23" x14ac:dyDescent="0.25">
      <c r="A7" s="20"/>
      <c r="B7" s="20" t="s">
        <v>23</v>
      </c>
      <c r="C7" s="38">
        <v>47738</v>
      </c>
      <c r="D7" s="38">
        <v>52327</v>
      </c>
      <c r="E7" s="108">
        <f>SUM(C7:D7)</f>
        <v>100065</v>
      </c>
      <c r="F7" s="115" t="s">
        <v>86</v>
      </c>
      <c r="G7" s="20"/>
      <c r="H7" s="20"/>
      <c r="I7" s="20"/>
    </row>
    <row r="8" spans="1:23" x14ac:dyDescent="0.25">
      <c r="A8" s="20"/>
      <c r="B8" s="20" t="s">
        <v>17</v>
      </c>
      <c r="C8" s="25">
        <v>7</v>
      </c>
      <c r="D8" s="25">
        <v>2.71</v>
      </c>
      <c r="E8" s="110">
        <f>AVERAGE(C8:D8)</f>
        <v>4.8550000000000004</v>
      </c>
      <c r="F8" s="115" t="s">
        <v>87</v>
      </c>
      <c r="G8" s="20"/>
      <c r="H8" s="20"/>
      <c r="I8" s="20"/>
    </row>
    <row r="9" spans="1:23" x14ac:dyDescent="0.25">
      <c r="A9" s="20"/>
      <c r="B9" s="20" t="s">
        <v>18</v>
      </c>
      <c r="C9" s="25" t="s">
        <v>222</v>
      </c>
      <c r="D9" s="40" t="s">
        <v>233</v>
      </c>
      <c r="E9" s="54" t="s">
        <v>234</v>
      </c>
      <c r="F9" s="161" t="s">
        <v>87</v>
      </c>
      <c r="G9" s="20"/>
      <c r="H9" s="20"/>
      <c r="I9" s="20"/>
    </row>
    <row r="10" spans="1:23" x14ac:dyDescent="0.25">
      <c r="A10" s="20"/>
      <c r="B10" s="20" t="s">
        <v>16</v>
      </c>
      <c r="C10" s="28">
        <v>0.4511</v>
      </c>
      <c r="D10" s="28">
        <v>0.43309999999999998</v>
      </c>
      <c r="E10" s="109">
        <f t="shared" ref="E10" si="1">AVERAGE(C10:D10)</f>
        <v>0.44209999999999999</v>
      </c>
      <c r="F10" s="115" t="s">
        <v>87</v>
      </c>
      <c r="G10" s="20"/>
      <c r="H10" s="20"/>
      <c r="I10" s="20"/>
    </row>
    <row r="11" spans="1:23" x14ac:dyDescent="0.25">
      <c r="A11" s="20"/>
      <c r="B11" s="20" t="s">
        <v>40</v>
      </c>
      <c r="C11" s="25" t="s">
        <v>37</v>
      </c>
      <c r="D11" s="25" t="s">
        <v>37</v>
      </c>
      <c r="E11" s="162" t="s">
        <v>37</v>
      </c>
      <c r="F11" s="115"/>
      <c r="G11" s="20"/>
      <c r="H11" s="20"/>
      <c r="I11" s="20"/>
      <c r="R11">
        <f>(5*60)+54</f>
        <v>354</v>
      </c>
    </row>
    <row r="12" spans="1:23" x14ac:dyDescent="0.25">
      <c r="A12" s="20"/>
      <c r="B12" s="20" t="s">
        <v>8</v>
      </c>
      <c r="C12" s="25" t="s">
        <v>39</v>
      </c>
      <c r="D12" s="25" t="s">
        <v>54</v>
      </c>
      <c r="E12" s="162"/>
      <c r="F12" s="115"/>
      <c r="G12" s="20"/>
      <c r="H12" s="20"/>
      <c r="I12" s="20"/>
      <c r="R12">
        <f>180+8</f>
        <v>188</v>
      </c>
      <c r="W12" t="s">
        <v>102</v>
      </c>
    </row>
    <row r="13" spans="1:23" x14ac:dyDescent="0.25">
      <c r="A13" s="20"/>
      <c r="B13" s="20" t="s">
        <v>9</v>
      </c>
      <c r="C13" s="25" t="s">
        <v>171</v>
      </c>
      <c r="D13" s="25" t="s">
        <v>39</v>
      </c>
      <c r="E13" s="162"/>
      <c r="F13" s="115"/>
      <c r="G13" s="20"/>
      <c r="R13">
        <f>354+188</f>
        <v>542</v>
      </c>
    </row>
    <row r="14" spans="1:23" x14ac:dyDescent="0.25">
      <c r="A14" s="20"/>
      <c r="B14" s="20" t="s">
        <v>41</v>
      </c>
      <c r="C14" s="25" t="s">
        <v>56</v>
      </c>
      <c r="D14" s="25" t="s">
        <v>56</v>
      </c>
      <c r="E14" s="162" t="s">
        <v>56</v>
      </c>
      <c r="F14" s="115"/>
      <c r="G14" s="20"/>
      <c r="R14">
        <f>542/60</f>
        <v>9.0333333333333332</v>
      </c>
    </row>
    <row r="15" spans="1:23" x14ac:dyDescent="0.25">
      <c r="A15" s="20"/>
      <c r="B15" s="20" t="s">
        <v>8</v>
      </c>
      <c r="C15" s="25" t="s">
        <v>147</v>
      </c>
      <c r="D15" s="25" t="s">
        <v>57</v>
      </c>
      <c r="E15" s="162"/>
      <c r="F15" s="115"/>
      <c r="G15" s="20"/>
      <c r="R15">
        <f>9.033333/2</f>
        <v>4.5166665000000004</v>
      </c>
    </row>
    <row r="16" spans="1:23" x14ac:dyDescent="0.25">
      <c r="A16" s="20"/>
      <c r="B16" s="20" t="s">
        <v>9</v>
      </c>
      <c r="C16" s="25" t="s">
        <v>60</v>
      </c>
      <c r="D16" s="25" t="s">
        <v>58</v>
      </c>
      <c r="E16" s="162"/>
      <c r="F16" s="115"/>
      <c r="G16" s="20"/>
      <c r="H16" s="55"/>
      <c r="I16" s="55"/>
    </row>
    <row r="17" spans="1:9" x14ac:dyDescent="0.25">
      <c r="A17" s="20"/>
      <c r="B17" s="20" t="s">
        <v>10</v>
      </c>
      <c r="C17" s="25" t="s">
        <v>57</v>
      </c>
      <c r="D17" s="25" t="s">
        <v>229</v>
      </c>
      <c r="E17" s="162"/>
      <c r="F17" s="115"/>
      <c r="G17" s="20"/>
      <c r="H17" s="56"/>
      <c r="I17" s="56"/>
    </row>
    <row r="18" spans="1:9" x14ac:dyDescent="0.25">
      <c r="A18" s="20"/>
      <c r="B18" s="20" t="s">
        <v>11</v>
      </c>
      <c r="C18" s="25" t="s">
        <v>91</v>
      </c>
      <c r="D18" s="25" t="s">
        <v>91</v>
      </c>
      <c r="E18" s="162"/>
      <c r="F18" s="115"/>
      <c r="G18" s="20"/>
      <c r="H18" s="56"/>
      <c r="I18" s="56"/>
    </row>
    <row r="19" spans="1:9" x14ac:dyDescent="0.25">
      <c r="A19" s="20"/>
      <c r="B19" s="20" t="s">
        <v>27</v>
      </c>
      <c r="C19" s="25" t="s">
        <v>52</v>
      </c>
      <c r="D19" s="25" t="s">
        <v>52</v>
      </c>
      <c r="E19" s="167" t="s">
        <v>52</v>
      </c>
      <c r="F19" s="167"/>
      <c r="G19" s="20"/>
      <c r="H19" s="56"/>
      <c r="I19" s="56"/>
    </row>
    <row r="20" spans="1:9" x14ac:dyDescent="0.25">
      <c r="A20" s="20"/>
      <c r="B20" s="20" t="s">
        <v>28</v>
      </c>
      <c r="C20" s="25" t="s">
        <v>26</v>
      </c>
      <c r="D20" s="25" t="s">
        <v>29</v>
      </c>
      <c r="E20" s="161"/>
      <c r="F20" s="161"/>
      <c r="G20" s="20"/>
      <c r="H20" s="56"/>
      <c r="I20" s="56"/>
    </row>
    <row r="21" spans="1:9" x14ac:dyDescent="0.25">
      <c r="A21" s="20"/>
      <c r="B21" s="20" t="s">
        <v>98</v>
      </c>
      <c r="C21" s="38">
        <v>3526</v>
      </c>
      <c r="D21" s="38">
        <v>8697</v>
      </c>
      <c r="E21" s="108">
        <f>SUM(C21:D21)</f>
        <v>12223</v>
      </c>
      <c r="F21" s="115"/>
      <c r="G21" s="20"/>
      <c r="H21" s="56"/>
      <c r="I21" s="56"/>
    </row>
    <row r="22" spans="1:9" x14ac:dyDescent="0.25">
      <c r="A22" s="20"/>
      <c r="B22" s="20" t="s">
        <v>99</v>
      </c>
      <c r="C22" s="38">
        <v>1019</v>
      </c>
      <c r="D22" s="38">
        <v>5169</v>
      </c>
      <c r="E22" s="113"/>
      <c r="F22" s="115"/>
      <c r="G22" s="20"/>
      <c r="H22" s="56"/>
      <c r="I22" s="56"/>
    </row>
    <row r="23" spans="1:9" x14ac:dyDescent="0.25">
      <c r="A23" s="20"/>
      <c r="B23" s="20" t="s">
        <v>45</v>
      </c>
      <c r="C23" s="25" t="s">
        <v>46</v>
      </c>
      <c r="D23" s="28" t="s">
        <v>46</v>
      </c>
      <c r="E23" s="162" t="s">
        <v>46</v>
      </c>
      <c r="F23" s="115"/>
      <c r="G23" s="20"/>
      <c r="H23" s="56"/>
      <c r="I23" s="56"/>
    </row>
    <row r="24" spans="1:9" x14ac:dyDescent="0.25">
      <c r="A24" s="20"/>
      <c r="B24" s="20" t="s">
        <v>81</v>
      </c>
      <c r="C24" s="28">
        <v>0.61329999999999996</v>
      </c>
      <c r="D24" s="28">
        <v>0.52359999999999995</v>
      </c>
      <c r="E24" s="109">
        <f>AVERAGE(C24:D24)</f>
        <v>0.5684499999999999</v>
      </c>
      <c r="F24" s="115" t="s">
        <v>87</v>
      </c>
      <c r="G24" s="20"/>
      <c r="H24" s="56"/>
      <c r="I24" s="56"/>
    </row>
    <row r="25" spans="1:9" x14ac:dyDescent="0.25">
      <c r="A25" s="74" t="s">
        <v>148</v>
      </c>
      <c r="B25" s="74"/>
      <c r="C25" s="142"/>
      <c r="D25" s="142"/>
      <c r="E25" s="142"/>
      <c r="F25" s="149"/>
      <c r="G25" s="20"/>
      <c r="H25" s="20"/>
      <c r="I25" s="20"/>
    </row>
    <row r="26" spans="1:9" x14ac:dyDescent="0.25">
      <c r="A26" s="20"/>
      <c r="B26" s="72" t="s">
        <v>108</v>
      </c>
      <c r="C26" s="143"/>
      <c r="D26" s="143"/>
      <c r="E26" s="162" t="s">
        <v>94</v>
      </c>
      <c r="F26" s="137"/>
      <c r="G26" s="20"/>
      <c r="H26" s="20"/>
      <c r="I26" s="20"/>
    </row>
    <row r="27" spans="1:9" x14ac:dyDescent="0.25">
      <c r="A27" s="20"/>
      <c r="B27" s="20" t="s">
        <v>78</v>
      </c>
      <c r="C27" s="38">
        <v>5346</v>
      </c>
      <c r="D27" s="38">
        <v>13263</v>
      </c>
      <c r="E27" s="113">
        <f t="shared" ref="E27:E29" si="2">AVERAGE(C27:D27)</f>
        <v>9304.5</v>
      </c>
      <c r="F27" s="115" t="s">
        <v>87</v>
      </c>
      <c r="G27" s="20"/>
      <c r="H27" s="20"/>
      <c r="I27" s="20"/>
    </row>
    <row r="28" spans="1:9" x14ac:dyDescent="0.25">
      <c r="A28" s="20"/>
      <c r="B28" s="20" t="s">
        <v>79</v>
      </c>
      <c r="C28" s="38">
        <v>1275</v>
      </c>
      <c r="D28" s="38">
        <v>4952</v>
      </c>
      <c r="E28" s="113">
        <f t="shared" si="2"/>
        <v>3113.5</v>
      </c>
      <c r="F28" s="115" t="s">
        <v>87</v>
      </c>
      <c r="G28" s="20"/>
      <c r="H28" s="20"/>
      <c r="I28" s="20"/>
    </row>
    <row r="29" spans="1:9" x14ac:dyDescent="0.25">
      <c r="A29" s="20"/>
      <c r="B29" s="20" t="s">
        <v>80</v>
      </c>
      <c r="C29" s="38">
        <v>201</v>
      </c>
      <c r="D29" s="38">
        <v>1084</v>
      </c>
      <c r="E29" s="113">
        <f t="shared" si="2"/>
        <v>642.5</v>
      </c>
      <c r="F29" s="115" t="s">
        <v>87</v>
      </c>
      <c r="G29" s="20"/>
      <c r="H29" s="20"/>
      <c r="I29" s="20"/>
    </row>
    <row r="30" spans="1:9" s="6" customFormat="1" x14ac:dyDescent="0.25">
      <c r="A30" s="74" t="s">
        <v>114</v>
      </c>
      <c r="B30" s="74"/>
      <c r="C30" s="144"/>
      <c r="D30" s="144"/>
      <c r="E30" s="144"/>
      <c r="F30" s="149"/>
      <c r="G30" s="26"/>
      <c r="H30" s="26"/>
      <c r="I30" s="26"/>
    </row>
    <row r="31" spans="1:9" x14ac:dyDescent="0.25">
      <c r="A31" s="20"/>
      <c r="B31" s="20" t="s">
        <v>34</v>
      </c>
      <c r="C31" s="25" t="s">
        <v>35</v>
      </c>
      <c r="D31" s="25" t="s">
        <v>35</v>
      </c>
      <c r="E31" s="168" t="s">
        <v>35</v>
      </c>
      <c r="F31" s="168"/>
      <c r="G31" s="20"/>
      <c r="H31" s="20"/>
      <c r="I31" s="20"/>
    </row>
    <row r="32" spans="1:9" x14ac:dyDescent="0.25">
      <c r="A32" s="20"/>
      <c r="B32" s="20" t="s">
        <v>36</v>
      </c>
      <c r="C32" s="25">
        <v>3260</v>
      </c>
      <c r="D32" s="25">
        <v>10653</v>
      </c>
      <c r="E32" s="162">
        <f>SUM(C32:D32)</f>
        <v>13913</v>
      </c>
      <c r="F32" s="115" t="s">
        <v>86</v>
      </c>
      <c r="G32" s="20"/>
      <c r="H32" s="20"/>
      <c r="I32" s="20"/>
    </row>
    <row r="33" spans="1:9" s="6" customFormat="1" x14ac:dyDescent="0.25">
      <c r="A33" s="74" t="s">
        <v>6</v>
      </c>
      <c r="B33" s="74"/>
      <c r="C33" s="144"/>
      <c r="D33" s="144"/>
      <c r="E33" s="144"/>
      <c r="F33" s="149"/>
      <c r="G33" s="26"/>
      <c r="H33" s="26"/>
      <c r="I33" s="26"/>
    </row>
    <row r="34" spans="1:9" x14ac:dyDescent="0.25">
      <c r="A34" s="20"/>
      <c r="B34" s="72" t="s">
        <v>20</v>
      </c>
      <c r="C34" s="71"/>
      <c r="D34" s="71"/>
      <c r="E34" s="152"/>
      <c r="F34" s="137"/>
      <c r="G34" s="20"/>
      <c r="H34" s="20"/>
      <c r="I34" s="20"/>
    </row>
    <row r="35" spans="1:9" x14ac:dyDescent="0.25">
      <c r="A35" s="20"/>
      <c r="B35" s="20" t="s">
        <v>13</v>
      </c>
      <c r="C35" s="39">
        <v>2477</v>
      </c>
      <c r="D35" s="39">
        <v>6650</v>
      </c>
      <c r="E35" s="162">
        <f>SUM(C35:D35)</f>
        <v>9127</v>
      </c>
      <c r="F35" s="115" t="s">
        <v>86</v>
      </c>
      <c r="G35" s="20"/>
      <c r="H35" s="20"/>
      <c r="I35" s="20"/>
    </row>
    <row r="36" spans="1:9" x14ac:dyDescent="0.25">
      <c r="A36" s="20"/>
      <c r="B36" s="20" t="s">
        <v>12</v>
      </c>
      <c r="C36" s="25">
        <v>2169</v>
      </c>
      <c r="D36" s="25">
        <v>4762</v>
      </c>
      <c r="E36" s="162">
        <f t="shared" ref="E36:E38" si="3">SUM(C36:D36)</f>
        <v>6931</v>
      </c>
      <c r="F36" s="115" t="s">
        <v>86</v>
      </c>
      <c r="G36" s="20"/>
      <c r="H36" s="20"/>
      <c r="I36" s="20"/>
    </row>
    <row r="37" spans="1:9" x14ac:dyDescent="0.25">
      <c r="A37" s="20"/>
      <c r="B37" s="20" t="s">
        <v>14</v>
      </c>
      <c r="C37" s="25">
        <v>93</v>
      </c>
      <c r="D37" s="25">
        <v>126</v>
      </c>
      <c r="E37" s="162">
        <f t="shared" si="3"/>
        <v>219</v>
      </c>
      <c r="F37" s="115" t="s">
        <v>86</v>
      </c>
      <c r="G37" s="20"/>
      <c r="H37" s="20"/>
      <c r="I37" s="20"/>
    </row>
    <row r="38" spans="1:9" x14ac:dyDescent="0.25">
      <c r="A38" s="20"/>
      <c r="B38" s="20" t="s">
        <v>15</v>
      </c>
      <c r="C38" s="25">
        <v>2083</v>
      </c>
      <c r="D38" s="25">
        <v>7761</v>
      </c>
      <c r="E38" s="162">
        <f t="shared" si="3"/>
        <v>9844</v>
      </c>
      <c r="F38" s="115" t="s">
        <v>86</v>
      </c>
      <c r="G38" s="20"/>
      <c r="H38" s="20"/>
      <c r="I38" s="20"/>
    </row>
    <row r="39" spans="1:9" x14ac:dyDescent="0.25">
      <c r="A39" s="20"/>
      <c r="B39" s="72" t="s">
        <v>70</v>
      </c>
      <c r="C39" s="71"/>
      <c r="D39" s="130"/>
      <c r="E39" s="162"/>
      <c r="F39" s="115"/>
      <c r="G39" s="20"/>
      <c r="H39" s="20"/>
      <c r="I39" s="20"/>
    </row>
    <row r="40" spans="1:9" x14ac:dyDescent="0.25">
      <c r="A40" s="20"/>
      <c r="B40" s="20" t="s">
        <v>30</v>
      </c>
      <c r="C40" s="25" t="s">
        <v>1</v>
      </c>
      <c r="D40" s="25" t="s">
        <v>65</v>
      </c>
      <c r="E40" s="162"/>
      <c r="F40" s="115"/>
      <c r="G40" s="20"/>
      <c r="H40" s="20"/>
      <c r="I40" s="20"/>
    </row>
    <row r="41" spans="1:9" x14ac:dyDescent="0.25">
      <c r="A41" s="20"/>
      <c r="B41" s="20" t="s">
        <v>8</v>
      </c>
      <c r="C41" s="25" t="s">
        <v>225</v>
      </c>
      <c r="D41" s="25" t="s">
        <v>217</v>
      </c>
      <c r="E41" s="162"/>
      <c r="F41" s="115"/>
      <c r="G41" s="20"/>
      <c r="H41" s="20"/>
      <c r="I41" s="20"/>
    </row>
    <row r="42" spans="1:9" x14ac:dyDescent="0.25">
      <c r="A42" s="20"/>
      <c r="B42" s="20" t="s">
        <v>9</v>
      </c>
      <c r="C42" s="25" t="s">
        <v>65</v>
      </c>
      <c r="D42" s="25" t="s">
        <v>155</v>
      </c>
      <c r="E42" s="162"/>
      <c r="F42" s="115"/>
      <c r="G42" s="20"/>
      <c r="H42" s="20"/>
      <c r="I42" s="20"/>
    </row>
    <row r="43" spans="1:9" x14ac:dyDescent="0.25">
      <c r="A43" s="20"/>
      <c r="B43" s="20" t="s">
        <v>10</v>
      </c>
      <c r="C43" s="25" t="s">
        <v>185</v>
      </c>
      <c r="D43" s="53" t="s">
        <v>117</v>
      </c>
      <c r="E43" s="162"/>
      <c r="F43" s="115"/>
      <c r="G43" s="20"/>
      <c r="I43" s="20"/>
    </row>
    <row r="44" spans="1:9" x14ac:dyDescent="0.25">
      <c r="A44" s="20"/>
      <c r="B44" s="20" t="s">
        <v>11</v>
      </c>
      <c r="C44" s="25" t="s">
        <v>67</v>
      </c>
      <c r="D44" s="53" t="s">
        <v>231</v>
      </c>
      <c r="E44" s="162"/>
      <c r="F44" s="115"/>
      <c r="G44" s="20"/>
      <c r="H44" s="20"/>
      <c r="I44" s="20"/>
    </row>
    <row r="45" spans="1:9" x14ac:dyDescent="0.25">
      <c r="A45" s="20"/>
      <c r="B45" s="72" t="s">
        <v>69</v>
      </c>
      <c r="C45" s="71"/>
      <c r="D45" s="71"/>
      <c r="E45" s="162" t="s">
        <v>61</v>
      </c>
      <c r="F45" s="137"/>
      <c r="G45" s="20"/>
      <c r="H45" s="20"/>
      <c r="I45" s="20"/>
    </row>
    <row r="46" spans="1:9" x14ac:dyDescent="0.25">
      <c r="A46" s="20"/>
      <c r="B46" s="20" t="s">
        <v>30</v>
      </c>
      <c r="C46" s="25" t="s">
        <v>143</v>
      </c>
      <c r="D46" s="25" t="s">
        <v>143</v>
      </c>
      <c r="E46" s="152"/>
      <c r="F46" s="137"/>
      <c r="G46" s="20"/>
      <c r="H46" s="20"/>
      <c r="I46" s="20"/>
    </row>
    <row r="47" spans="1:9" x14ac:dyDescent="0.25">
      <c r="A47" s="20"/>
      <c r="B47" s="20" t="s">
        <v>8</v>
      </c>
      <c r="C47" s="25" t="s">
        <v>92</v>
      </c>
      <c r="D47" s="25" t="s">
        <v>181</v>
      </c>
      <c r="E47" s="152"/>
      <c r="F47" s="137"/>
      <c r="G47" s="20"/>
      <c r="H47" s="20"/>
      <c r="I47" s="20"/>
    </row>
    <row r="48" spans="1:9" x14ac:dyDescent="0.25">
      <c r="A48" s="20"/>
      <c r="B48" s="20" t="s">
        <v>9</v>
      </c>
      <c r="C48" s="25" t="s">
        <v>62</v>
      </c>
      <c r="D48" s="25" t="s">
        <v>92</v>
      </c>
      <c r="E48" s="152"/>
      <c r="F48" s="137"/>
      <c r="G48" s="20"/>
      <c r="H48" s="20"/>
      <c r="I48" s="20"/>
    </row>
    <row r="49" spans="1:9" x14ac:dyDescent="0.25">
      <c r="A49" s="74" t="s">
        <v>144</v>
      </c>
      <c r="B49" s="74"/>
      <c r="C49" s="129"/>
      <c r="D49" s="144"/>
      <c r="E49" s="144"/>
      <c r="F49" s="149"/>
      <c r="G49" s="20"/>
      <c r="H49" s="20"/>
      <c r="I49" s="20"/>
    </row>
    <row r="50" spans="1:9" x14ac:dyDescent="0.25">
      <c r="A50" s="20"/>
      <c r="B50" s="72" t="s">
        <v>149</v>
      </c>
      <c r="C50" s="130"/>
      <c r="D50" s="71"/>
      <c r="E50" s="152"/>
      <c r="F50" s="137"/>
      <c r="G50" s="20"/>
      <c r="H50" s="20"/>
      <c r="I50" s="20"/>
    </row>
    <row r="51" spans="1:9" x14ac:dyDescent="0.25">
      <c r="A51" s="20"/>
      <c r="B51" s="20" t="s">
        <v>30</v>
      </c>
      <c r="C51" s="25" t="s">
        <v>150</v>
      </c>
      <c r="D51" s="25" t="s">
        <v>95</v>
      </c>
      <c r="E51" s="152"/>
      <c r="F51" s="137"/>
      <c r="G51" s="20"/>
      <c r="H51" s="20"/>
      <c r="I51" s="20"/>
    </row>
    <row r="52" spans="1:9" x14ac:dyDescent="0.25">
      <c r="A52" s="20"/>
      <c r="B52" s="20" t="s">
        <v>8</v>
      </c>
      <c r="C52" s="25" t="s">
        <v>152</v>
      </c>
      <c r="D52" s="53" t="s">
        <v>235</v>
      </c>
      <c r="E52" s="152"/>
      <c r="F52" s="137"/>
    </row>
    <row r="53" spans="1:9" x14ac:dyDescent="0.25">
      <c r="A53" s="20"/>
      <c r="B53" s="20" t="s">
        <v>9</v>
      </c>
      <c r="C53" s="25" t="s">
        <v>173</v>
      </c>
      <c r="D53" s="25" t="s">
        <v>207</v>
      </c>
      <c r="E53" s="152"/>
      <c r="F53" s="137"/>
    </row>
    <row r="54" spans="1:9" x14ac:dyDescent="0.25">
      <c r="A54" s="20"/>
      <c r="B54" s="20" t="s">
        <v>10</v>
      </c>
      <c r="C54" s="25" t="s">
        <v>165</v>
      </c>
      <c r="D54" s="25" t="s">
        <v>236</v>
      </c>
      <c r="E54" s="152"/>
      <c r="F54" s="137"/>
    </row>
    <row r="55" spans="1:9" x14ac:dyDescent="0.25">
      <c r="A55" s="20"/>
      <c r="B55" s="20" t="s">
        <v>11</v>
      </c>
      <c r="C55" s="25" t="s">
        <v>174</v>
      </c>
      <c r="D55" s="25" t="s">
        <v>215</v>
      </c>
      <c r="E55" s="152"/>
      <c r="F55" s="137"/>
    </row>
    <row r="56" spans="1:9" x14ac:dyDescent="0.25">
      <c r="A56" s="20"/>
      <c r="C56" s="147"/>
      <c r="D56" s="112"/>
    </row>
    <row r="57" spans="1:9" x14ac:dyDescent="0.25">
      <c r="A57" s="20"/>
    </row>
    <row r="58" spans="1:9" x14ac:dyDescent="0.25">
      <c r="A58" s="20"/>
    </row>
    <row r="59" spans="1:9" x14ac:dyDescent="0.25">
      <c r="A59" s="20"/>
    </row>
    <row r="60" spans="1:9" x14ac:dyDescent="0.25">
      <c r="A60" s="20"/>
    </row>
    <row r="61" spans="1:9" x14ac:dyDescent="0.25">
      <c r="A61" s="20"/>
    </row>
    <row r="62" spans="1:9" x14ac:dyDescent="0.25">
      <c r="A62" s="20"/>
    </row>
  </sheetData>
  <mergeCells count="4">
    <mergeCell ref="A1:B1"/>
    <mergeCell ref="E1:F1"/>
    <mergeCell ref="E19:F19"/>
    <mergeCell ref="E31:F31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62"/>
  <sheetViews>
    <sheetView workbookViewId="0">
      <pane ySplit="1" topLeftCell="A23" activePane="bottomLeft" state="frozen"/>
      <selection pane="bottomLeft" activeCell="C40" sqref="C40"/>
    </sheetView>
  </sheetViews>
  <sheetFormatPr defaultRowHeight="15" x14ac:dyDescent="0.25"/>
  <cols>
    <col min="1" max="1" width="5.28515625" customWidth="1"/>
    <col min="2" max="2" width="29.140625" customWidth="1"/>
    <col min="3" max="3" width="29" style="1" customWidth="1"/>
    <col min="4" max="4" width="24.85546875" style="16" customWidth="1"/>
    <col min="5" max="5" width="10.42578125" style="106" customWidth="1"/>
    <col min="6" max="6" width="7.42578125" style="6" customWidth="1"/>
  </cols>
  <sheetData>
    <row r="1" spans="1:23" x14ac:dyDescent="0.25">
      <c r="A1" s="163" t="s">
        <v>4</v>
      </c>
      <c r="B1" s="163"/>
      <c r="C1" s="126" t="s">
        <v>0</v>
      </c>
      <c r="D1" s="19" t="s">
        <v>1</v>
      </c>
      <c r="E1" s="164" t="s">
        <v>2</v>
      </c>
      <c r="F1" s="164"/>
      <c r="G1" s="20"/>
      <c r="H1" s="20"/>
      <c r="I1" s="20"/>
    </row>
    <row r="2" spans="1:23" s="6" customFormat="1" x14ac:dyDescent="0.25">
      <c r="A2" s="74" t="s">
        <v>3</v>
      </c>
      <c r="B2" s="74"/>
      <c r="C2" s="75"/>
      <c r="D2" s="75"/>
      <c r="E2" s="100"/>
      <c r="F2" s="74"/>
      <c r="G2" s="26"/>
      <c r="H2" s="26"/>
      <c r="I2" s="26"/>
    </row>
    <row r="3" spans="1:23" x14ac:dyDescent="0.25">
      <c r="A3" s="20"/>
      <c r="B3" s="20" t="s">
        <v>53</v>
      </c>
      <c r="C3" s="38">
        <v>6061</v>
      </c>
      <c r="D3" s="38">
        <v>15107</v>
      </c>
      <c r="E3" s="108">
        <f>SUM(C3:D3)</f>
        <v>21168</v>
      </c>
      <c r="F3" s="115" t="s">
        <v>86</v>
      </c>
      <c r="G3" s="20"/>
      <c r="H3" s="20"/>
      <c r="I3" s="20"/>
    </row>
    <row r="4" spans="1:23" x14ac:dyDescent="0.25">
      <c r="A4" s="20"/>
      <c r="B4" s="20" t="s">
        <v>22</v>
      </c>
      <c r="C4" s="38">
        <v>3696</v>
      </c>
      <c r="D4" s="38">
        <v>7775</v>
      </c>
      <c r="E4" s="108">
        <f>SUM(C4:D4)</f>
        <v>11471</v>
      </c>
      <c r="F4" s="115" t="s">
        <v>86</v>
      </c>
      <c r="G4" s="20"/>
      <c r="H4" s="20"/>
      <c r="I4" s="20"/>
    </row>
    <row r="5" spans="1:23" x14ac:dyDescent="0.25">
      <c r="A5" s="20"/>
      <c r="B5" s="20" t="s">
        <v>24</v>
      </c>
      <c r="C5" s="28">
        <v>0.46600000000000003</v>
      </c>
      <c r="D5" s="28">
        <v>0.439</v>
      </c>
      <c r="E5" s="109">
        <f t="shared" ref="E5:E6" si="0">AVERAGE(C5:D5)</f>
        <v>0.45250000000000001</v>
      </c>
      <c r="F5" s="115" t="s">
        <v>87</v>
      </c>
      <c r="G5" s="20"/>
      <c r="H5" s="20"/>
      <c r="I5" s="20"/>
    </row>
    <row r="6" spans="1:23" x14ac:dyDescent="0.25">
      <c r="A6" s="20"/>
      <c r="B6" s="20" t="s">
        <v>25</v>
      </c>
      <c r="C6" s="28">
        <v>0.53400000000000003</v>
      </c>
      <c r="D6" s="28">
        <v>0.56100000000000005</v>
      </c>
      <c r="E6" s="109">
        <f t="shared" si="0"/>
        <v>0.5475000000000001</v>
      </c>
      <c r="F6" s="115" t="s">
        <v>87</v>
      </c>
      <c r="G6" s="58"/>
      <c r="H6" s="20"/>
      <c r="I6" s="20"/>
    </row>
    <row r="7" spans="1:23" x14ac:dyDescent="0.25">
      <c r="A7" s="20"/>
      <c r="B7" s="20" t="s">
        <v>23</v>
      </c>
      <c r="C7" s="38">
        <v>46539</v>
      </c>
      <c r="D7" s="38">
        <v>38697</v>
      </c>
      <c r="E7" s="108">
        <f>SUM(C7:D7)</f>
        <v>85236</v>
      </c>
      <c r="F7" s="115" t="s">
        <v>86</v>
      </c>
      <c r="G7" s="20"/>
      <c r="H7" s="20"/>
      <c r="I7" s="20"/>
    </row>
    <row r="8" spans="1:23" x14ac:dyDescent="0.25">
      <c r="A8" s="20"/>
      <c r="B8" s="20" t="s">
        <v>17</v>
      </c>
      <c r="C8" s="25">
        <v>7.68</v>
      </c>
      <c r="D8" s="25">
        <v>2.56</v>
      </c>
      <c r="E8" s="110">
        <f>AVERAGE(C8:D8)</f>
        <v>5.12</v>
      </c>
      <c r="F8" s="115" t="s">
        <v>87</v>
      </c>
      <c r="G8" s="20"/>
      <c r="H8" s="20"/>
      <c r="I8" s="20"/>
    </row>
    <row r="9" spans="1:23" x14ac:dyDescent="0.25">
      <c r="A9" s="20"/>
      <c r="B9" s="20" t="s">
        <v>18</v>
      </c>
      <c r="C9" s="25" t="s">
        <v>222</v>
      </c>
      <c r="D9" s="40" t="s">
        <v>228</v>
      </c>
      <c r="E9" s="54" t="s">
        <v>230</v>
      </c>
      <c r="F9" s="153" t="s">
        <v>87</v>
      </c>
      <c r="G9" s="20"/>
      <c r="H9" s="20"/>
      <c r="I9" s="20"/>
    </row>
    <row r="10" spans="1:23" x14ac:dyDescent="0.25">
      <c r="A10" s="20"/>
      <c r="B10" s="20" t="s">
        <v>16</v>
      </c>
      <c r="C10" s="28">
        <v>0.4511</v>
      </c>
      <c r="D10" s="28">
        <v>0.4672</v>
      </c>
      <c r="E10" s="109">
        <f t="shared" ref="E10" si="1">AVERAGE(C10:D10)</f>
        <v>0.45915</v>
      </c>
      <c r="F10" s="115" t="s">
        <v>87</v>
      </c>
      <c r="G10" s="20"/>
      <c r="H10" s="20"/>
      <c r="I10" s="20"/>
      <c r="R10">
        <f>(5*60)+54</f>
        <v>354</v>
      </c>
    </row>
    <row r="11" spans="1:23" x14ac:dyDescent="0.25">
      <c r="A11" s="20"/>
      <c r="B11" s="20" t="s">
        <v>40</v>
      </c>
      <c r="C11" s="25" t="s">
        <v>37</v>
      </c>
      <c r="D11" s="25" t="s">
        <v>37</v>
      </c>
      <c r="E11" s="154" t="s">
        <v>37</v>
      </c>
      <c r="F11" s="115"/>
      <c r="G11" s="20"/>
      <c r="H11" s="20"/>
      <c r="I11" s="20"/>
      <c r="R11">
        <f>(2*60)+45</f>
        <v>165</v>
      </c>
    </row>
    <row r="12" spans="1:23" x14ac:dyDescent="0.25">
      <c r="A12" s="20"/>
      <c r="B12" s="20" t="s">
        <v>8</v>
      </c>
      <c r="C12" s="25" t="s">
        <v>219</v>
      </c>
      <c r="D12" s="25" t="s">
        <v>219</v>
      </c>
      <c r="E12" s="154"/>
      <c r="F12" s="115"/>
      <c r="G12" s="20"/>
      <c r="H12" s="20"/>
      <c r="I12" s="20"/>
      <c r="R12">
        <f>SUM(R10:R11)</f>
        <v>519</v>
      </c>
      <c r="W12" t="s">
        <v>102</v>
      </c>
    </row>
    <row r="13" spans="1:23" x14ac:dyDescent="0.25">
      <c r="A13" s="20"/>
      <c r="B13" s="20" t="s">
        <v>9</v>
      </c>
      <c r="C13" s="25" t="s">
        <v>146</v>
      </c>
      <c r="D13" s="25" t="s">
        <v>38</v>
      </c>
      <c r="E13" s="154"/>
      <c r="F13" s="115"/>
      <c r="G13" s="20"/>
      <c r="R13">
        <f>(519/60)/2</f>
        <v>4.3250000000000002</v>
      </c>
    </row>
    <row r="14" spans="1:23" x14ac:dyDescent="0.25">
      <c r="A14" s="20"/>
      <c r="B14" s="20" t="s">
        <v>41</v>
      </c>
      <c r="C14" s="25" t="s">
        <v>56</v>
      </c>
      <c r="D14" s="25" t="s">
        <v>56</v>
      </c>
      <c r="E14" s="154" t="s">
        <v>56</v>
      </c>
      <c r="F14" s="115"/>
      <c r="G14" s="20"/>
      <c r="R14">
        <f>0.325*60</f>
        <v>19.5</v>
      </c>
    </row>
    <row r="15" spans="1:23" x14ac:dyDescent="0.25">
      <c r="A15" s="20"/>
      <c r="B15" s="20" t="s">
        <v>8</v>
      </c>
      <c r="C15" s="25" t="s">
        <v>147</v>
      </c>
      <c r="D15" s="25" t="s">
        <v>57</v>
      </c>
      <c r="E15" s="154"/>
      <c r="F15" s="115"/>
      <c r="G15" s="20"/>
    </row>
    <row r="16" spans="1:23" x14ac:dyDescent="0.25">
      <c r="A16" s="20"/>
      <c r="B16" s="20" t="s">
        <v>9</v>
      </c>
      <c r="C16" s="25" t="s">
        <v>60</v>
      </c>
      <c r="D16" s="25" t="s">
        <v>229</v>
      </c>
      <c r="E16" s="154"/>
      <c r="F16" s="115"/>
      <c r="G16" s="20"/>
      <c r="H16" s="55"/>
      <c r="I16" s="55"/>
    </row>
    <row r="17" spans="1:9" x14ac:dyDescent="0.25">
      <c r="A17" s="20"/>
      <c r="B17" s="20" t="s">
        <v>10</v>
      </c>
      <c r="C17" s="25" t="s">
        <v>57</v>
      </c>
      <c r="D17" s="25" t="s">
        <v>91</v>
      </c>
      <c r="E17" s="154"/>
      <c r="F17" s="115"/>
      <c r="G17" s="20"/>
      <c r="H17" s="56"/>
      <c r="I17" s="56"/>
    </row>
    <row r="18" spans="1:9" x14ac:dyDescent="0.25">
      <c r="A18" s="20"/>
      <c r="B18" s="20" t="s">
        <v>11</v>
      </c>
      <c r="C18" s="25" t="s">
        <v>58</v>
      </c>
      <c r="D18" s="25" t="s">
        <v>125</v>
      </c>
      <c r="E18" s="154"/>
      <c r="F18" s="115"/>
      <c r="G18" s="20"/>
      <c r="H18" s="56"/>
      <c r="I18" s="56"/>
    </row>
    <row r="19" spans="1:9" x14ac:dyDescent="0.25">
      <c r="A19" s="20"/>
      <c r="B19" s="20" t="s">
        <v>27</v>
      </c>
      <c r="C19" s="25" t="s">
        <v>52</v>
      </c>
      <c r="D19" s="25" t="s">
        <v>52</v>
      </c>
      <c r="E19" s="167" t="s">
        <v>52</v>
      </c>
      <c r="F19" s="167"/>
      <c r="G19" s="20"/>
      <c r="H19" s="56"/>
      <c r="I19" s="56"/>
    </row>
    <row r="20" spans="1:9" x14ac:dyDescent="0.25">
      <c r="A20" s="20"/>
      <c r="B20" s="20" t="s">
        <v>28</v>
      </c>
      <c r="C20" s="25" t="s">
        <v>26</v>
      </c>
      <c r="D20" s="25" t="s">
        <v>29</v>
      </c>
      <c r="E20" s="136"/>
      <c r="F20" s="136"/>
      <c r="G20" s="20"/>
      <c r="H20" s="56"/>
      <c r="I20" s="56"/>
    </row>
    <row r="21" spans="1:9" x14ac:dyDescent="0.25">
      <c r="A21" s="20"/>
      <c r="B21" s="20" t="s">
        <v>98</v>
      </c>
      <c r="C21" s="38">
        <v>3042</v>
      </c>
      <c r="D21" s="38">
        <v>6746</v>
      </c>
      <c r="E21" s="108">
        <f>SUM(C21:D21)</f>
        <v>9788</v>
      </c>
      <c r="F21" s="115"/>
      <c r="G21" s="20"/>
      <c r="H21" s="56"/>
      <c r="I21" s="56"/>
    </row>
    <row r="22" spans="1:9" x14ac:dyDescent="0.25">
      <c r="A22" s="20"/>
      <c r="B22" s="20" t="s">
        <v>99</v>
      </c>
      <c r="C22" s="38">
        <v>1000</v>
      </c>
      <c r="D22" s="38">
        <v>3827</v>
      </c>
      <c r="E22" s="113"/>
      <c r="F22" s="115"/>
      <c r="G22" s="20"/>
      <c r="H22" s="56"/>
      <c r="I22" s="56"/>
    </row>
    <row r="23" spans="1:9" x14ac:dyDescent="0.25">
      <c r="A23" s="20"/>
      <c r="B23" s="20" t="s">
        <v>45</v>
      </c>
      <c r="C23" s="25" t="s">
        <v>46</v>
      </c>
      <c r="D23" s="28" t="s">
        <v>46</v>
      </c>
      <c r="E23" s="154" t="s">
        <v>46</v>
      </c>
      <c r="F23" s="115"/>
      <c r="G23" s="20"/>
      <c r="H23" s="56"/>
      <c r="I23" s="56"/>
    </row>
    <row r="24" spans="1:9" x14ac:dyDescent="0.25">
      <c r="A24" s="20"/>
      <c r="B24" s="20" t="s">
        <v>81</v>
      </c>
      <c r="C24" s="28">
        <v>0.62680000000000002</v>
      </c>
      <c r="D24" s="28">
        <v>0.55430000000000001</v>
      </c>
      <c r="E24" s="109">
        <f>AVERAGE(C24:D24)</f>
        <v>0.59055000000000002</v>
      </c>
      <c r="F24" s="115" t="s">
        <v>87</v>
      </c>
      <c r="G24" s="20"/>
      <c r="H24" s="56"/>
      <c r="I24" s="56"/>
    </row>
    <row r="25" spans="1:9" x14ac:dyDescent="0.25">
      <c r="A25" s="74" t="s">
        <v>148</v>
      </c>
      <c r="B25" s="74"/>
      <c r="C25" s="142"/>
      <c r="D25" s="142"/>
      <c r="E25" s="142"/>
      <c r="F25" s="149"/>
      <c r="G25" s="20"/>
      <c r="H25" s="20"/>
      <c r="I25" s="20"/>
    </row>
    <row r="26" spans="1:9" x14ac:dyDescent="0.25">
      <c r="A26" s="20"/>
      <c r="B26" s="72" t="s">
        <v>108</v>
      </c>
      <c r="C26" s="143"/>
      <c r="D26" s="143"/>
      <c r="E26" s="154" t="s">
        <v>94</v>
      </c>
      <c r="F26" s="137"/>
      <c r="G26" s="20"/>
      <c r="H26" s="20"/>
      <c r="I26" s="20"/>
    </row>
    <row r="27" spans="1:9" x14ac:dyDescent="0.25">
      <c r="A27" s="20"/>
      <c r="B27" s="20" t="s">
        <v>78</v>
      </c>
      <c r="C27" s="38">
        <v>4868</v>
      </c>
      <c r="D27" s="38">
        <v>10770</v>
      </c>
      <c r="E27" s="113">
        <f t="shared" ref="E27:E29" si="2">AVERAGE(C27:D27)</f>
        <v>7819</v>
      </c>
      <c r="F27" s="115" t="s">
        <v>87</v>
      </c>
      <c r="G27" s="20"/>
      <c r="H27" s="20"/>
      <c r="I27" s="20"/>
    </row>
    <row r="28" spans="1:9" x14ac:dyDescent="0.25">
      <c r="A28" s="20"/>
      <c r="B28" s="20" t="s">
        <v>79</v>
      </c>
      <c r="C28" s="38">
        <v>1021</v>
      </c>
      <c r="D28" s="38">
        <v>3565</v>
      </c>
      <c r="E28" s="113">
        <f t="shared" si="2"/>
        <v>2293</v>
      </c>
      <c r="F28" s="115" t="s">
        <v>87</v>
      </c>
      <c r="G28" s="20"/>
      <c r="H28" s="20"/>
      <c r="I28" s="20"/>
    </row>
    <row r="29" spans="1:9" x14ac:dyDescent="0.25">
      <c r="A29" s="20"/>
      <c r="B29" s="20" t="s">
        <v>80</v>
      </c>
      <c r="C29" s="38">
        <v>172</v>
      </c>
      <c r="D29" s="38">
        <v>772</v>
      </c>
      <c r="E29" s="113">
        <f t="shared" si="2"/>
        <v>472</v>
      </c>
      <c r="F29" s="115" t="s">
        <v>87</v>
      </c>
      <c r="G29" s="20"/>
      <c r="H29" s="20"/>
      <c r="I29" s="20"/>
    </row>
    <row r="30" spans="1:9" s="6" customFormat="1" x14ac:dyDescent="0.25">
      <c r="A30" s="74" t="s">
        <v>114</v>
      </c>
      <c r="B30" s="74"/>
      <c r="C30" s="144"/>
      <c r="D30" s="144"/>
      <c r="E30" s="144"/>
      <c r="F30" s="149"/>
      <c r="G30" s="26"/>
      <c r="H30" s="26"/>
      <c r="I30" s="26"/>
    </row>
    <row r="31" spans="1:9" x14ac:dyDescent="0.25">
      <c r="A31" s="20"/>
      <c r="B31" s="20" t="s">
        <v>34</v>
      </c>
      <c r="C31" s="25" t="s">
        <v>35</v>
      </c>
      <c r="D31" s="25" t="s">
        <v>35</v>
      </c>
      <c r="E31" s="168" t="s">
        <v>35</v>
      </c>
      <c r="F31" s="168"/>
      <c r="G31" s="20"/>
      <c r="H31" s="20"/>
      <c r="I31" s="20"/>
    </row>
    <row r="32" spans="1:9" x14ac:dyDescent="0.25">
      <c r="A32" s="20"/>
      <c r="B32" s="20" t="s">
        <v>36</v>
      </c>
      <c r="C32" s="25">
        <v>2893</v>
      </c>
      <c r="D32" s="25">
        <v>8650</v>
      </c>
      <c r="E32" s="154">
        <f>SUM(C32:D32)</f>
        <v>11543</v>
      </c>
      <c r="F32" s="115" t="s">
        <v>86</v>
      </c>
      <c r="G32" s="20"/>
      <c r="H32" s="20"/>
      <c r="I32" s="20"/>
    </row>
    <row r="33" spans="1:9" s="6" customFormat="1" x14ac:dyDescent="0.25">
      <c r="A33" s="74" t="s">
        <v>6</v>
      </c>
      <c r="B33" s="74"/>
      <c r="C33" s="144"/>
      <c r="D33" s="144"/>
      <c r="E33" s="144"/>
      <c r="F33" s="149"/>
      <c r="G33" s="26"/>
      <c r="H33" s="26"/>
      <c r="I33" s="26"/>
    </row>
    <row r="34" spans="1:9" x14ac:dyDescent="0.25">
      <c r="A34" s="20"/>
      <c r="B34" s="72" t="s">
        <v>20</v>
      </c>
      <c r="C34" s="71"/>
      <c r="D34" s="71"/>
      <c r="E34" s="150"/>
      <c r="F34" s="137"/>
      <c r="G34" s="20"/>
      <c r="H34" s="20"/>
      <c r="I34" s="20"/>
    </row>
    <row r="35" spans="1:9" x14ac:dyDescent="0.25">
      <c r="A35" s="20"/>
      <c r="B35" s="20" t="s">
        <v>13</v>
      </c>
      <c r="C35" s="39">
        <v>1336</v>
      </c>
      <c r="D35" s="39">
        <v>5263</v>
      </c>
      <c r="E35" s="154">
        <f>SUM(C35:D35)</f>
        <v>6599</v>
      </c>
      <c r="F35" s="115" t="s">
        <v>86</v>
      </c>
      <c r="G35" s="20"/>
      <c r="H35" s="20"/>
      <c r="I35" s="20"/>
    </row>
    <row r="36" spans="1:9" x14ac:dyDescent="0.25">
      <c r="A36" s="20"/>
      <c r="B36" s="20" t="s">
        <v>12</v>
      </c>
      <c r="C36" s="25">
        <v>2734</v>
      </c>
      <c r="D36" s="25">
        <v>3745</v>
      </c>
      <c r="E36" s="154">
        <f t="shared" ref="E36:E38" si="3">SUM(C36:D36)</f>
        <v>6479</v>
      </c>
      <c r="F36" s="115" t="s">
        <v>86</v>
      </c>
      <c r="G36" s="20"/>
      <c r="H36" s="20"/>
      <c r="I36" s="20"/>
    </row>
    <row r="37" spans="1:9" x14ac:dyDescent="0.25">
      <c r="A37" s="20"/>
      <c r="B37" s="20" t="s">
        <v>14</v>
      </c>
      <c r="C37" s="25">
        <v>25</v>
      </c>
      <c r="D37" s="25">
        <v>80</v>
      </c>
      <c r="E37" s="154">
        <f t="shared" si="3"/>
        <v>105</v>
      </c>
      <c r="F37" s="115" t="s">
        <v>86</v>
      </c>
      <c r="G37" s="20"/>
      <c r="H37" s="20"/>
      <c r="I37" s="20"/>
    </row>
    <row r="38" spans="1:9" x14ac:dyDescent="0.25">
      <c r="A38" s="20"/>
      <c r="B38" s="20" t="s">
        <v>15</v>
      </c>
      <c r="C38" s="25">
        <v>1966</v>
      </c>
      <c r="D38" s="25">
        <v>6019</v>
      </c>
      <c r="E38" s="154">
        <f t="shared" si="3"/>
        <v>7985</v>
      </c>
      <c r="F38" s="115" t="s">
        <v>86</v>
      </c>
      <c r="G38" s="20"/>
      <c r="H38" s="20"/>
      <c r="I38" s="20"/>
    </row>
    <row r="39" spans="1:9" x14ac:dyDescent="0.25">
      <c r="A39" s="20"/>
      <c r="B39" s="72" t="s">
        <v>70</v>
      </c>
      <c r="C39" s="130"/>
      <c r="D39" s="71"/>
      <c r="E39" s="150"/>
      <c r="F39" s="137"/>
      <c r="G39" s="20"/>
      <c r="H39" s="20"/>
      <c r="I39" s="20"/>
    </row>
    <row r="40" spans="1:9" x14ac:dyDescent="0.25">
      <c r="A40" s="20"/>
      <c r="B40" s="20" t="s">
        <v>30</v>
      </c>
      <c r="C40" s="25" t="s">
        <v>224</v>
      </c>
      <c r="D40" s="25" t="s">
        <v>65</v>
      </c>
      <c r="E40" s="150"/>
      <c r="F40" s="137"/>
      <c r="G40" s="20"/>
      <c r="H40" s="20"/>
      <c r="I40" s="20"/>
    </row>
    <row r="41" spans="1:9" x14ac:dyDescent="0.25">
      <c r="A41" s="20"/>
      <c r="B41" s="20" t="s">
        <v>8</v>
      </c>
      <c r="C41" s="25" t="s">
        <v>225</v>
      </c>
      <c r="D41" s="25" t="s">
        <v>155</v>
      </c>
      <c r="E41" s="150"/>
      <c r="F41" s="137"/>
      <c r="G41" s="20"/>
      <c r="H41" s="20"/>
      <c r="I41" s="20"/>
    </row>
    <row r="42" spans="1:9" x14ac:dyDescent="0.25">
      <c r="A42" s="20"/>
      <c r="B42" s="20" t="s">
        <v>9</v>
      </c>
      <c r="C42" s="25" t="s">
        <v>67</v>
      </c>
      <c r="D42" s="53" t="s">
        <v>217</v>
      </c>
      <c r="E42" s="150"/>
      <c r="F42" s="137"/>
      <c r="G42" s="20"/>
      <c r="H42" s="20"/>
      <c r="I42" s="20"/>
    </row>
    <row r="43" spans="1:9" x14ac:dyDescent="0.25">
      <c r="A43" s="20"/>
      <c r="B43" s="20" t="s">
        <v>10</v>
      </c>
      <c r="C43" s="25" t="s">
        <v>65</v>
      </c>
      <c r="D43" s="53" t="s">
        <v>117</v>
      </c>
      <c r="E43" s="150"/>
      <c r="F43" s="137"/>
      <c r="G43" s="20"/>
      <c r="I43" s="20"/>
    </row>
    <row r="44" spans="1:9" x14ac:dyDescent="0.25">
      <c r="A44" s="20"/>
      <c r="B44" s="20" t="s">
        <v>11</v>
      </c>
      <c r="C44" s="25" t="s">
        <v>223</v>
      </c>
      <c r="D44" s="157" t="s">
        <v>231</v>
      </c>
      <c r="E44" s="150"/>
      <c r="F44" s="137"/>
      <c r="G44" s="20"/>
      <c r="H44" s="20"/>
      <c r="I44" s="20"/>
    </row>
    <row r="45" spans="1:9" x14ac:dyDescent="0.25">
      <c r="A45" s="20"/>
      <c r="B45" s="72" t="s">
        <v>69</v>
      </c>
      <c r="C45" s="71"/>
      <c r="D45" s="130"/>
      <c r="E45" s="154" t="s">
        <v>61</v>
      </c>
      <c r="F45" s="137"/>
      <c r="G45" s="20"/>
      <c r="H45" s="20"/>
      <c r="I45" s="20"/>
    </row>
    <row r="46" spans="1:9" x14ac:dyDescent="0.25">
      <c r="A46" s="20"/>
      <c r="B46" s="20" t="s">
        <v>30</v>
      </c>
      <c r="C46" s="25" t="s">
        <v>143</v>
      </c>
      <c r="D46" s="25" t="s">
        <v>143</v>
      </c>
      <c r="E46" s="154"/>
      <c r="F46" s="137"/>
      <c r="G46" s="20"/>
      <c r="H46" s="20"/>
      <c r="I46" s="20"/>
    </row>
    <row r="47" spans="1:9" x14ac:dyDescent="0.25">
      <c r="A47" s="20"/>
      <c r="B47" s="20" t="s">
        <v>8</v>
      </c>
      <c r="C47" s="25" t="s">
        <v>214</v>
      </c>
      <c r="D47" s="25" t="s">
        <v>181</v>
      </c>
      <c r="E47" s="154"/>
      <c r="F47" s="137"/>
      <c r="G47" s="20"/>
      <c r="H47" s="20"/>
      <c r="I47" s="20"/>
    </row>
    <row r="48" spans="1:9" x14ac:dyDescent="0.25">
      <c r="A48" s="20"/>
      <c r="B48" s="20" t="s">
        <v>9</v>
      </c>
      <c r="C48" s="25" t="s">
        <v>89</v>
      </c>
      <c r="D48" s="25" t="s">
        <v>214</v>
      </c>
      <c r="E48" s="154"/>
      <c r="F48" s="137"/>
      <c r="G48" s="20"/>
      <c r="H48" s="20"/>
      <c r="I48" s="20"/>
    </row>
    <row r="49" spans="1:9" x14ac:dyDescent="0.25">
      <c r="A49" s="74" t="s">
        <v>144</v>
      </c>
      <c r="B49" s="74"/>
      <c r="C49" s="144"/>
      <c r="D49" s="129"/>
      <c r="E49" s="129"/>
      <c r="F49" s="149"/>
      <c r="G49" s="20"/>
      <c r="H49" s="20"/>
      <c r="I49" s="20"/>
    </row>
    <row r="50" spans="1:9" x14ac:dyDescent="0.25">
      <c r="A50" s="20"/>
      <c r="B50" s="72" t="s">
        <v>149</v>
      </c>
      <c r="C50" s="71"/>
      <c r="D50" s="130"/>
      <c r="E50" s="154"/>
      <c r="F50" s="137"/>
      <c r="G50" s="20"/>
      <c r="H50" s="20"/>
      <c r="I50" s="20"/>
    </row>
    <row r="51" spans="1:9" x14ac:dyDescent="0.25">
      <c r="A51" s="20"/>
      <c r="B51" s="20" t="s">
        <v>30</v>
      </c>
      <c r="C51" s="25" t="s">
        <v>165</v>
      </c>
      <c r="D51" s="25" t="s">
        <v>95</v>
      </c>
      <c r="E51" s="154"/>
      <c r="F51" s="137"/>
      <c r="G51" s="20"/>
      <c r="H51" s="20"/>
      <c r="I51" s="20"/>
    </row>
    <row r="52" spans="1:9" x14ac:dyDescent="0.25">
      <c r="A52" s="20"/>
      <c r="B52" s="20" t="s">
        <v>8</v>
      </c>
      <c r="C52" s="25" t="s">
        <v>152</v>
      </c>
      <c r="D52" s="155" t="s">
        <v>206</v>
      </c>
      <c r="E52" s="154"/>
      <c r="F52" s="137"/>
    </row>
    <row r="53" spans="1:9" x14ac:dyDescent="0.25">
      <c r="A53" s="20"/>
      <c r="B53" s="20" t="s">
        <v>9</v>
      </c>
      <c r="C53" s="25" t="s">
        <v>173</v>
      </c>
      <c r="D53" s="25" t="s">
        <v>207</v>
      </c>
      <c r="E53" s="154"/>
      <c r="F53" s="137"/>
    </row>
    <row r="54" spans="1:9" x14ac:dyDescent="0.25">
      <c r="A54" s="20"/>
      <c r="B54" s="20" t="s">
        <v>10</v>
      </c>
      <c r="C54" s="25" t="s">
        <v>226</v>
      </c>
      <c r="D54" s="25" t="s">
        <v>150</v>
      </c>
      <c r="E54" s="154" t="s">
        <v>232</v>
      </c>
      <c r="F54" s="137"/>
    </row>
    <row r="55" spans="1:9" x14ac:dyDescent="0.25">
      <c r="A55" s="20"/>
      <c r="B55" s="20" t="s">
        <v>11</v>
      </c>
      <c r="C55" s="25" t="s">
        <v>227</v>
      </c>
      <c r="D55" s="25" t="s">
        <v>216</v>
      </c>
      <c r="E55" s="154"/>
      <c r="F55" s="137"/>
    </row>
    <row r="56" spans="1:9" x14ac:dyDescent="0.25">
      <c r="A56" s="20"/>
      <c r="C56" s="147"/>
      <c r="D56" s="148"/>
    </row>
    <row r="57" spans="1:9" x14ac:dyDescent="0.25">
      <c r="A57" s="20"/>
    </row>
    <row r="58" spans="1:9" x14ac:dyDescent="0.25">
      <c r="A58" s="20"/>
    </row>
    <row r="59" spans="1:9" x14ac:dyDescent="0.25">
      <c r="A59" s="20"/>
    </row>
    <row r="60" spans="1:9" x14ac:dyDescent="0.25">
      <c r="A60" s="20"/>
    </row>
    <row r="61" spans="1:9" x14ac:dyDescent="0.25">
      <c r="A61" s="20"/>
    </row>
    <row r="62" spans="1:9" x14ac:dyDescent="0.25">
      <c r="A62" s="20"/>
    </row>
  </sheetData>
  <mergeCells count="4">
    <mergeCell ref="A1:B1"/>
    <mergeCell ref="E1:F1"/>
    <mergeCell ref="E19:F19"/>
    <mergeCell ref="E31:F31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62"/>
  <sheetViews>
    <sheetView workbookViewId="0">
      <pane ySplit="1" topLeftCell="A2" activePane="bottomLeft" state="frozen"/>
      <selection pane="bottomLeft" activeCell="D23" sqref="D23:F24"/>
    </sheetView>
  </sheetViews>
  <sheetFormatPr defaultRowHeight="15" x14ac:dyDescent="0.25"/>
  <cols>
    <col min="1" max="1" width="5.28515625" customWidth="1"/>
    <col min="2" max="2" width="29.140625" customWidth="1"/>
    <col min="3" max="3" width="29" style="1" customWidth="1"/>
    <col min="4" max="4" width="24.85546875" style="16" customWidth="1"/>
    <col min="5" max="5" width="10.42578125" style="106" customWidth="1"/>
    <col min="6" max="6" width="7.42578125" style="6" customWidth="1"/>
  </cols>
  <sheetData>
    <row r="1" spans="1:23" x14ac:dyDescent="0.25">
      <c r="A1" s="163" t="s">
        <v>4</v>
      </c>
      <c r="B1" s="163"/>
      <c r="C1" s="122" t="s">
        <v>0</v>
      </c>
      <c r="D1" s="19" t="s">
        <v>1</v>
      </c>
      <c r="E1" s="164" t="s">
        <v>2</v>
      </c>
      <c r="F1" s="164"/>
      <c r="G1" s="20"/>
      <c r="H1" s="20"/>
      <c r="I1" s="20"/>
    </row>
    <row r="2" spans="1:23" s="6" customFormat="1" x14ac:dyDescent="0.25">
      <c r="A2" s="74" t="s">
        <v>3</v>
      </c>
      <c r="B2" s="74"/>
      <c r="C2" s="75"/>
      <c r="D2" s="75"/>
      <c r="E2" s="100"/>
      <c r="F2" s="74"/>
      <c r="G2" s="26"/>
      <c r="H2" s="26"/>
      <c r="I2" s="26"/>
    </row>
    <row r="3" spans="1:23" x14ac:dyDescent="0.25">
      <c r="A3" s="20"/>
      <c r="B3" s="20" t="s">
        <v>53</v>
      </c>
      <c r="C3" s="38">
        <v>7180</v>
      </c>
      <c r="D3" s="38">
        <v>17045</v>
      </c>
      <c r="E3" s="108">
        <f>SUM(C3:D3)</f>
        <v>24225</v>
      </c>
      <c r="F3" s="32" t="s">
        <v>86</v>
      </c>
      <c r="G3" s="20"/>
      <c r="H3" s="20"/>
      <c r="I3" s="20"/>
    </row>
    <row r="4" spans="1:23" x14ac:dyDescent="0.25">
      <c r="A4" s="20"/>
      <c r="B4" s="20" t="s">
        <v>22</v>
      </c>
      <c r="C4" s="38">
        <v>4184</v>
      </c>
      <c r="D4" s="38">
        <v>7996</v>
      </c>
      <c r="E4" s="108">
        <f>SUM(C4:D4)</f>
        <v>12180</v>
      </c>
      <c r="F4" s="32" t="s">
        <v>86</v>
      </c>
      <c r="G4" s="20"/>
      <c r="H4" s="20"/>
      <c r="I4" s="20"/>
    </row>
    <row r="5" spans="1:23" x14ac:dyDescent="0.25">
      <c r="A5" s="20"/>
      <c r="B5" s="20" t="s">
        <v>24</v>
      </c>
      <c r="C5" s="28">
        <v>0.51390000000000002</v>
      </c>
      <c r="D5" s="28">
        <v>0.40500000000000003</v>
      </c>
      <c r="E5" s="109">
        <f t="shared" ref="E5:E6" si="0">AVERAGE(C5:D5)</f>
        <v>0.45945000000000003</v>
      </c>
      <c r="F5" s="32" t="s">
        <v>87</v>
      </c>
      <c r="G5" s="20"/>
      <c r="H5" s="20"/>
      <c r="I5" s="20"/>
    </row>
    <row r="6" spans="1:23" x14ac:dyDescent="0.25">
      <c r="A6" s="20"/>
      <c r="B6" s="20" t="s">
        <v>25</v>
      </c>
      <c r="C6" s="28">
        <v>0.48609999999999998</v>
      </c>
      <c r="D6" s="28">
        <v>0.59499999999999997</v>
      </c>
      <c r="E6" s="109">
        <f t="shared" si="0"/>
        <v>0.54054999999999997</v>
      </c>
      <c r="F6" s="32" t="s">
        <v>87</v>
      </c>
      <c r="G6" s="58"/>
      <c r="H6" s="20"/>
      <c r="I6" s="20"/>
    </row>
    <row r="7" spans="1:23" x14ac:dyDescent="0.25">
      <c r="A7" s="20"/>
      <c r="B7" s="20" t="s">
        <v>23</v>
      </c>
      <c r="C7" s="38">
        <v>55214</v>
      </c>
      <c r="D7" s="38">
        <v>43465</v>
      </c>
      <c r="E7" s="108">
        <f>SUM(C7:D7)</f>
        <v>98679</v>
      </c>
      <c r="F7" s="32" t="s">
        <v>86</v>
      </c>
      <c r="G7" s="20"/>
      <c r="H7" s="20"/>
      <c r="I7" s="20"/>
    </row>
    <row r="8" spans="1:23" x14ac:dyDescent="0.25">
      <c r="A8" s="20"/>
      <c r="B8" s="20" t="s">
        <v>17</v>
      </c>
      <c r="C8" s="25">
        <v>7.69</v>
      </c>
      <c r="D8" s="25">
        <v>2.5499999999999998</v>
      </c>
      <c r="E8" s="110">
        <f>AVERAGE(C8:D8)</f>
        <v>5.12</v>
      </c>
      <c r="F8" s="32" t="s">
        <v>87</v>
      </c>
      <c r="G8" s="20"/>
      <c r="H8" s="20"/>
      <c r="I8" s="20"/>
    </row>
    <row r="9" spans="1:23" x14ac:dyDescent="0.25">
      <c r="A9" s="20"/>
      <c r="B9" s="20" t="s">
        <v>18</v>
      </c>
      <c r="C9" s="25" t="s">
        <v>212</v>
      </c>
      <c r="D9" s="40" t="s">
        <v>218</v>
      </c>
      <c r="E9" s="54" t="s">
        <v>221</v>
      </c>
      <c r="F9" s="123" t="s">
        <v>87</v>
      </c>
      <c r="G9" s="20"/>
      <c r="H9" s="20"/>
      <c r="I9" s="20"/>
    </row>
    <row r="10" spans="1:23" x14ac:dyDescent="0.25">
      <c r="A10" s="20"/>
      <c r="B10" s="20" t="s">
        <v>16</v>
      </c>
      <c r="C10" s="28">
        <v>0.43609999999999999</v>
      </c>
      <c r="D10" s="28">
        <v>0.44669999999999999</v>
      </c>
      <c r="E10" s="109">
        <f t="shared" ref="E10" si="1">AVERAGE(C10:D10)</f>
        <v>0.44140000000000001</v>
      </c>
      <c r="F10" s="115" t="s">
        <v>87</v>
      </c>
      <c r="G10" s="20"/>
      <c r="H10" s="20"/>
      <c r="I10" s="20"/>
    </row>
    <row r="11" spans="1:23" x14ac:dyDescent="0.25">
      <c r="A11" s="20"/>
      <c r="B11" s="20" t="s">
        <v>40</v>
      </c>
      <c r="C11" s="25" t="s">
        <v>37</v>
      </c>
      <c r="D11" s="25" t="s">
        <v>37</v>
      </c>
      <c r="E11" s="128" t="s">
        <v>37</v>
      </c>
      <c r="F11" s="115"/>
      <c r="G11" s="20"/>
      <c r="H11" s="20"/>
      <c r="I11" s="20"/>
    </row>
    <row r="12" spans="1:23" x14ac:dyDescent="0.25">
      <c r="A12" s="20"/>
      <c r="B12" s="20" t="s">
        <v>8</v>
      </c>
      <c r="C12" s="25" t="s">
        <v>38</v>
      </c>
      <c r="D12" s="25" t="s">
        <v>38</v>
      </c>
      <c r="E12" s="128"/>
      <c r="F12" s="115"/>
      <c r="G12" s="20"/>
      <c r="H12" s="20"/>
      <c r="I12" s="20"/>
      <c r="W12" t="s">
        <v>102</v>
      </c>
    </row>
    <row r="13" spans="1:23" x14ac:dyDescent="0.25">
      <c r="A13" s="20"/>
      <c r="B13" s="20" t="s">
        <v>9</v>
      </c>
      <c r="C13" s="25" t="s">
        <v>124</v>
      </c>
      <c r="D13" s="25" t="s">
        <v>219</v>
      </c>
      <c r="E13" s="128"/>
      <c r="F13" s="115"/>
      <c r="G13" s="20"/>
    </row>
    <row r="14" spans="1:23" x14ac:dyDescent="0.25">
      <c r="A14" s="20"/>
      <c r="B14" s="20" t="s">
        <v>41</v>
      </c>
      <c r="C14" s="25" t="s">
        <v>56</v>
      </c>
      <c r="D14" s="25" t="s">
        <v>56</v>
      </c>
      <c r="E14" s="128" t="s">
        <v>56</v>
      </c>
      <c r="F14" s="115"/>
      <c r="G14" s="20"/>
    </row>
    <row r="15" spans="1:23" x14ac:dyDescent="0.25">
      <c r="A15" s="20"/>
      <c r="B15" s="20" t="s">
        <v>8</v>
      </c>
      <c r="C15" s="25" t="s">
        <v>147</v>
      </c>
      <c r="D15" s="25" t="s">
        <v>57</v>
      </c>
      <c r="E15" s="135"/>
      <c r="F15" s="115"/>
      <c r="G15" s="20"/>
    </row>
    <row r="16" spans="1:23" x14ac:dyDescent="0.25">
      <c r="A16" s="20"/>
      <c r="B16" s="20" t="s">
        <v>9</v>
      </c>
      <c r="C16" s="25" t="s">
        <v>60</v>
      </c>
      <c r="D16" s="25" t="s">
        <v>91</v>
      </c>
      <c r="E16" s="125"/>
      <c r="F16" s="115"/>
      <c r="G16" s="20"/>
      <c r="H16" s="55"/>
      <c r="I16" s="55"/>
    </row>
    <row r="17" spans="1:9" x14ac:dyDescent="0.25">
      <c r="A17" s="20"/>
      <c r="B17" s="20" t="s">
        <v>10</v>
      </c>
      <c r="C17" s="25" t="s">
        <v>91</v>
      </c>
      <c r="D17" s="25" t="s">
        <v>220</v>
      </c>
      <c r="E17" s="125"/>
      <c r="F17" s="115"/>
      <c r="G17" s="20"/>
      <c r="H17" s="56"/>
      <c r="I17" s="56"/>
    </row>
    <row r="18" spans="1:9" x14ac:dyDescent="0.25">
      <c r="A18" s="20"/>
      <c r="B18" s="20" t="s">
        <v>11</v>
      </c>
      <c r="C18" s="25" t="s">
        <v>57</v>
      </c>
      <c r="D18" s="25" t="s">
        <v>59</v>
      </c>
      <c r="E18" s="125"/>
      <c r="F18" s="115"/>
      <c r="G18" s="20"/>
      <c r="H18" s="56"/>
      <c r="I18" s="56"/>
    </row>
    <row r="19" spans="1:9" x14ac:dyDescent="0.25">
      <c r="A19" s="20"/>
      <c r="B19" s="20" t="s">
        <v>27</v>
      </c>
      <c r="C19" s="25" t="s">
        <v>52</v>
      </c>
      <c r="D19" s="25" t="s">
        <v>52</v>
      </c>
      <c r="E19" s="167" t="s">
        <v>52</v>
      </c>
      <c r="F19" s="167"/>
      <c r="G19" s="20"/>
      <c r="H19" s="56"/>
      <c r="I19" s="56"/>
    </row>
    <row r="20" spans="1:9" x14ac:dyDescent="0.25">
      <c r="A20" s="20"/>
      <c r="B20" s="20" t="s">
        <v>28</v>
      </c>
      <c r="C20" s="25" t="s">
        <v>26</v>
      </c>
      <c r="D20" s="25" t="s">
        <v>29</v>
      </c>
      <c r="E20" s="127"/>
      <c r="F20" s="127"/>
      <c r="G20" s="20"/>
      <c r="H20" s="56"/>
      <c r="I20" s="56"/>
    </row>
    <row r="21" spans="1:9" x14ac:dyDescent="0.25">
      <c r="A21" s="20"/>
      <c r="B21" s="20" t="s">
        <v>98</v>
      </c>
      <c r="C21" s="38">
        <v>3273</v>
      </c>
      <c r="D21" s="38">
        <v>7481</v>
      </c>
      <c r="E21" s="108">
        <f>SUM(C21:D21)</f>
        <v>10754</v>
      </c>
      <c r="F21" s="115"/>
      <c r="G21" s="20"/>
      <c r="H21" s="56"/>
      <c r="I21" s="56"/>
    </row>
    <row r="22" spans="1:9" x14ac:dyDescent="0.25">
      <c r="A22" s="20"/>
      <c r="B22" s="20" t="s">
        <v>99</v>
      </c>
      <c r="C22" s="38">
        <v>1382</v>
      </c>
      <c r="D22" s="38">
        <v>4735</v>
      </c>
      <c r="E22" s="113"/>
      <c r="F22" s="115"/>
      <c r="G22" s="20"/>
      <c r="H22" s="56"/>
      <c r="I22" s="56"/>
    </row>
    <row r="23" spans="1:9" x14ac:dyDescent="0.25">
      <c r="A23" s="20"/>
      <c r="B23" s="20" t="s">
        <v>45</v>
      </c>
      <c r="C23" s="25" t="s">
        <v>46</v>
      </c>
      <c r="D23" s="28" t="s">
        <v>46</v>
      </c>
      <c r="E23" s="128" t="s">
        <v>46</v>
      </c>
      <c r="F23" s="115"/>
      <c r="G23" s="20"/>
      <c r="H23" s="56"/>
      <c r="I23" s="56"/>
    </row>
    <row r="24" spans="1:9" x14ac:dyDescent="0.25">
      <c r="A24" s="20"/>
      <c r="B24" s="20" t="s">
        <v>81</v>
      </c>
      <c r="C24" s="28">
        <v>0.63119999999999998</v>
      </c>
      <c r="D24" s="28">
        <v>0.5242</v>
      </c>
      <c r="E24" s="109">
        <f>AVERAGE(C24:D24)</f>
        <v>0.57769999999999999</v>
      </c>
      <c r="F24" s="115" t="s">
        <v>87</v>
      </c>
      <c r="G24" s="20"/>
      <c r="H24" s="56"/>
      <c r="I24" s="56"/>
    </row>
    <row r="25" spans="1:9" x14ac:dyDescent="0.25">
      <c r="A25" s="74" t="s">
        <v>148</v>
      </c>
      <c r="B25" s="74"/>
      <c r="C25" s="142"/>
      <c r="D25" s="142"/>
      <c r="E25" s="98"/>
      <c r="F25" s="74"/>
      <c r="G25" s="20"/>
      <c r="H25" s="20"/>
      <c r="I25" s="20"/>
    </row>
    <row r="26" spans="1:9" x14ac:dyDescent="0.25">
      <c r="A26" s="20"/>
      <c r="B26" s="72" t="s">
        <v>108</v>
      </c>
      <c r="C26" s="143"/>
      <c r="D26" s="143"/>
      <c r="E26" s="128" t="s">
        <v>94</v>
      </c>
      <c r="F26" s="115"/>
      <c r="G26" s="20"/>
      <c r="H26" s="20"/>
      <c r="I26" s="20"/>
    </row>
    <row r="27" spans="1:9" x14ac:dyDescent="0.25">
      <c r="A27" s="20"/>
      <c r="B27" s="20" t="s">
        <v>78</v>
      </c>
      <c r="C27" s="38">
        <v>5670</v>
      </c>
      <c r="D27" s="38">
        <v>11866</v>
      </c>
      <c r="E27" s="113">
        <f t="shared" ref="E27:E29" si="2">AVERAGE(C27:D27)</f>
        <v>8768</v>
      </c>
      <c r="F27" s="115" t="s">
        <v>87</v>
      </c>
      <c r="G27" s="20"/>
      <c r="H27" s="20"/>
      <c r="I27" s="20"/>
    </row>
    <row r="28" spans="1:9" x14ac:dyDescent="0.25">
      <c r="A28" s="20"/>
      <c r="B28" s="20" t="s">
        <v>79</v>
      </c>
      <c r="C28" s="38">
        <v>1161</v>
      </c>
      <c r="D28" s="38">
        <v>4183</v>
      </c>
      <c r="E28" s="113">
        <f t="shared" si="2"/>
        <v>2672</v>
      </c>
      <c r="F28" s="115" t="s">
        <v>87</v>
      </c>
      <c r="G28" s="20"/>
      <c r="H28" s="20"/>
      <c r="I28" s="20"/>
    </row>
    <row r="29" spans="1:9" x14ac:dyDescent="0.25">
      <c r="A29" s="20"/>
      <c r="B29" s="20" t="s">
        <v>80</v>
      </c>
      <c r="C29" s="38">
        <v>349</v>
      </c>
      <c r="D29" s="38">
        <v>996</v>
      </c>
      <c r="E29" s="113">
        <f t="shared" si="2"/>
        <v>672.5</v>
      </c>
      <c r="F29" s="115" t="s">
        <v>87</v>
      </c>
      <c r="G29" s="20"/>
      <c r="H29" s="20"/>
      <c r="I29" s="20"/>
    </row>
    <row r="30" spans="1:9" s="6" customFormat="1" x14ac:dyDescent="0.25">
      <c r="A30" s="74" t="s">
        <v>114</v>
      </c>
      <c r="B30" s="74"/>
      <c r="C30" s="129"/>
      <c r="D30" s="144"/>
      <c r="E30" s="144"/>
      <c r="F30" s="149"/>
      <c r="G30" s="26"/>
      <c r="H30" s="26"/>
      <c r="I30" s="26"/>
    </row>
    <row r="31" spans="1:9" x14ac:dyDescent="0.25">
      <c r="A31" s="20"/>
      <c r="B31" s="20" t="s">
        <v>34</v>
      </c>
      <c r="C31" s="25" t="s">
        <v>35</v>
      </c>
      <c r="D31" s="25" t="s">
        <v>35</v>
      </c>
      <c r="E31" s="168" t="s">
        <v>35</v>
      </c>
      <c r="F31" s="168"/>
      <c r="G31" s="20"/>
      <c r="H31" s="20"/>
      <c r="I31" s="20"/>
    </row>
    <row r="32" spans="1:9" x14ac:dyDescent="0.25">
      <c r="A32" s="20"/>
      <c r="B32" s="20" t="s">
        <v>36</v>
      </c>
      <c r="C32" s="25">
        <v>3332</v>
      </c>
      <c r="D32" s="25">
        <v>9615</v>
      </c>
      <c r="E32" s="128">
        <f>SUM(C32:D32)</f>
        <v>12947</v>
      </c>
      <c r="F32" s="115" t="s">
        <v>86</v>
      </c>
      <c r="G32" s="20"/>
      <c r="H32" s="20"/>
      <c r="I32" s="20"/>
    </row>
    <row r="33" spans="1:9" s="6" customFormat="1" x14ac:dyDescent="0.25">
      <c r="A33" s="74" t="s">
        <v>6</v>
      </c>
      <c r="B33" s="74"/>
      <c r="C33" s="144"/>
      <c r="D33" s="144"/>
      <c r="E33" s="144"/>
      <c r="F33" s="149"/>
      <c r="G33" s="26"/>
      <c r="H33" s="26"/>
      <c r="I33" s="26"/>
    </row>
    <row r="34" spans="1:9" x14ac:dyDescent="0.25">
      <c r="A34" s="20"/>
      <c r="B34" s="72" t="s">
        <v>20</v>
      </c>
      <c r="C34" s="71"/>
      <c r="D34" s="71"/>
      <c r="E34" s="135"/>
      <c r="F34" s="137"/>
      <c r="G34" s="20"/>
      <c r="H34" s="20"/>
      <c r="I34" s="20"/>
    </row>
    <row r="35" spans="1:9" x14ac:dyDescent="0.25">
      <c r="A35" s="20"/>
      <c r="B35" s="20" t="s">
        <v>13</v>
      </c>
      <c r="C35" s="39">
        <v>427</v>
      </c>
      <c r="D35" s="39">
        <v>6246</v>
      </c>
      <c r="E35" s="128">
        <f>SUM(C35:D35)</f>
        <v>6673</v>
      </c>
      <c r="F35" s="115" t="s">
        <v>86</v>
      </c>
      <c r="G35" s="20"/>
      <c r="H35" s="20"/>
      <c r="I35" s="20"/>
    </row>
    <row r="36" spans="1:9" x14ac:dyDescent="0.25">
      <c r="A36" s="20"/>
      <c r="B36" s="20" t="s">
        <v>12</v>
      </c>
      <c r="C36" s="25">
        <v>3857</v>
      </c>
      <c r="D36" s="25">
        <v>3516</v>
      </c>
      <c r="E36" s="128">
        <f t="shared" ref="E36:E38" si="3">SUM(C36:D36)</f>
        <v>7373</v>
      </c>
      <c r="F36" s="115" t="s">
        <v>86</v>
      </c>
      <c r="G36" s="20"/>
      <c r="H36" s="20"/>
      <c r="I36" s="20"/>
    </row>
    <row r="37" spans="1:9" x14ac:dyDescent="0.25">
      <c r="A37" s="20"/>
      <c r="B37" s="20" t="s">
        <v>14</v>
      </c>
      <c r="C37" s="25">
        <v>50</v>
      </c>
      <c r="D37" s="25">
        <v>53</v>
      </c>
      <c r="E37" s="128">
        <f t="shared" si="3"/>
        <v>103</v>
      </c>
      <c r="F37" s="115" t="s">
        <v>86</v>
      </c>
      <c r="G37" s="20"/>
      <c r="H37" s="20"/>
      <c r="I37" s="20"/>
    </row>
    <row r="38" spans="1:9" x14ac:dyDescent="0.25">
      <c r="A38" s="20"/>
      <c r="B38" s="20" t="s">
        <v>15</v>
      </c>
      <c r="C38" s="25">
        <v>2846</v>
      </c>
      <c r="D38" s="25">
        <v>7227</v>
      </c>
      <c r="E38" s="128">
        <f t="shared" si="3"/>
        <v>10073</v>
      </c>
      <c r="F38" s="115" t="s">
        <v>86</v>
      </c>
      <c r="G38" s="20"/>
      <c r="H38" s="20"/>
      <c r="I38" s="20"/>
    </row>
    <row r="39" spans="1:9" x14ac:dyDescent="0.25">
      <c r="A39" s="20"/>
      <c r="B39" s="72" t="s">
        <v>70</v>
      </c>
      <c r="C39" s="130"/>
      <c r="D39" s="71"/>
      <c r="E39" s="135"/>
      <c r="F39" s="137"/>
      <c r="G39" s="20"/>
      <c r="H39" s="20"/>
      <c r="I39" s="20"/>
    </row>
    <row r="40" spans="1:9" x14ac:dyDescent="0.25">
      <c r="A40" s="20"/>
      <c r="B40" s="20" t="s">
        <v>30</v>
      </c>
      <c r="C40" s="25" t="s">
        <v>67</v>
      </c>
      <c r="D40" s="25" t="s">
        <v>65</v>
      </c>
      <c r="E40" s="135"/>
      <c r="F40" s="137"/>
      <c r="G40" s="20"/>
      <c r="H40" s="20"/>
      <c r="I40" s="20"/>
    </row>
    <row r="41" spans="1:9" x14ac:dyDescent="0.25">
      <c r="A41" s="20"/>
      <c r="B41" s="20" t="s">
        <v>8</v>
      </c>
      <c r="C41" s="25" t="s">
        <v>65</v>
      </c>
      <c r="D41" s="25" t="s">
        <v>155</v>
      </c>
      <c r="E41" s="135"/>
      <c r="F41" s="137"/>
      <c r="G41" s="20"/>
      <c r="H41" s="20"/>
      <c r="I41" s="20"/>
    </row>
    <row r="42" spans="1:9" x14ac:dyDescent="0.25">
      <c r="A42" s="20"/>
      <c r="B42" s="20" t="s">
        <v>9</v>
      </c>
      <c r="C42" s="25" t="s">
        <v>203</v>
      </c>
      <c r="D42" s="53" t="s">
        <v>217</v>
      </c>
      <c r="E42" s="135"/>
      <c r="F42" s="137"/>
      <c r="G42" s="20"/>
      <c r="H42" s="20"/>
      <c r="I42" s="20"/>
    </row>
    <row r="43" spans="1:9" x14ac:dyDescent="0.25">
      <c r="A43" s="20"/>
      <c r="B43" s="20" t="s">
        <v>10</v>
      </c>
      <c r="C43" s="25" t="s">
        <v>204</v>
      </c>
      <c r="D43" s="53" t="s">
        <v>117</v>
      </c>
      <c r="E43" s="135"/>
      <c r="F43" s="137"/>
      <c r="G43" s="20"/>
      <c r="I43" s="20"/>
    </row>
    <row r="44" spans="1:9" x14ac:dyDescent="0.25">
      <c r="A44" s="20"/>
      <c r="B44" s="20" t="s">
        <v>11</v>
      </c>
      <c r="C44" s="25" t="s">
        <v>213</v>
      </c>
      <c r="D44" s="53" t="s">
        <v>42</v>
      </c>
      <c r="E44" s="135"/>
      <c r="F44" s="137"/>
      <c r="G44" s="20"/>
      <c r="H44" s="20"/>
      <c r="I44" s="20"/>
    </row>
    <row r="45" spans="1:9" x14ac:dyDescent="0.25">
      <c r="A45" s="20"/>
      <c r="B45" s="72" t="s">
        <v>69</v>
      </c>
      <c r="C45" s="130"/>
      <c r="D45" s="71"/>
      <c r="E45" s="128" t="s">
        <v>61</v>
      </c>
      <c r="F45" s="137"/>
      <c r="G45" s="20"/>
      <c r="H45" s="20"/>
      <c r="I45" s="20"/>
    </row>
    <row r="46" spans="1:9" x14ac:dyDescent="0.25">
      <c r="A46" s="20"/>
      <c r="B46" s="20" t="s">
        <v>30</v>
      </c>
      <c r="C46" s="25" t="s">
        <v>143</v>
      </c>
      <c r="D46" s="25" t="s">
        <v>143</v>
      </c>
      <c r="E46" s="104"/>
      <c r="F46" s="32"/>
      <c r="G46" s="20"/>
      <c r="H46" s="20"/>
      <c r="I46" s="20"/>
    </row>
    <row r="47" spans="1:9" x14ac:dyDescent="0.25">
      <c r="A47" s="20"/>
      <c r="B47" s="20" t="s">
        <v>8</v>
      </c>
      <c r="C47" s="25" t="s">
        <v>214</v>
      </c>
      <c r="D47" s="25" t="s">
        <v>181</v>
      </c>
      <c r="E47" s="104"/>
      <c r="F47" s="32"/>
      <c r="G47" s="20"/>
      <c r="H47" s="20"/>
      <c r="I47" s="20"/>
    </row>
    <row r="48" spans="1:9" x14ac:dyDescent="0.25">
      <c r="A48" s="20"/>
      <c r="B48" s="20" t="s">
        <v>9</v>
      </c>
      <c r="C48" s="25" t="s">
        <v>92</v>
      </c>
      <c r="D48" s="25" t="s">
        <v>32</v>
      </c>
      <c r="E48" s="104"/>
      <c r="F48" s="32"/>
      <c r="G48" s="20"/>
      <c r="H48" s="20"/>
      <c r="I48" s="20"/>
    </row>
    <row r="49" spans="1:9" x14ac:dyDescent="0.25">
      <c r="A49" s="74" t="s">
        <v>144</v>
      </c>
      <c r="B49" s="74"/>
      <c r="C49" s="129"/>
      <c r="D49" s="144"/>
      <c r="E49" s="100"/>
      <c r="F49" s="74"/>
      <c r="G49" s="20"/>
      <c r="H49" s="20"/>
      <c r="I49" s="20"/>
    </row>
    <row r="50" spans="1:9" x14ac:dyDescent="0.25">
      <c r="A50" s="20"/>
      <c r="B50" s="72" t="s">
        <v>149</v>
      </c>
      <c r="C50" s="130"/>
      <c r="D50" s="71"/>
      <c r="E50" s="104"/>
      <c r="F50" s="32"/>
      <c r="G50" s="20"/>
      <c r="H50" s="20"/>
      <c r="I50" s="20"/>
    </row>
    <row r="51" spans="1:9" x14ac:dyDescent="0.25">
      <c r="A51" s="20"/>
      <c r="B51" s="20" t="s">
        <v>30</v>
      </c>
      <c r="C51" s="25" t="s">
        <v>165</v>
      </c>
      <c r="D51" s="25" t="s">
        <v>206</v>
      </c>
      <c r="E51" s="104"/>
      <c r="F51" s="32"/>
      <c r="G51" s="20"/>
      <c r="H51" s="20"/>
      <c r="I51" s="20"/>
    </row>
    <row r="52" spans="1:9" x14ac:dyDescent="0.25">
      <c r="A52" s="20"/>
      <c r="B52" s="20" t="s">
        <v>8</v>
      </c>
      <c r="C52" s="25" t="s">
        <v>152</v>
      </c>
      <c r="D52" s="155" t="s">
        <v>95</v>
      </c>
      <c r="E52" s="104"/>
      <c r="F52" s="32"/>
    </row>
    <row r="53" spans="1:9" x14ac:dyDescent="0.25">
      <c r="A53" s="20"/>
      <c r="B53" s="20" t="s">
        <v>9</v>
      </c>
      <c r="C53" s="25" t="s">
        <v>150</v>
      </c>
      <c r="D53" s="25" t="s">
        <v>207</v>
      </c>
      <c r="E53" s="104"/>
      <c r="F53" s="32"/>
    </row>
    <row r="54" spans="1:9" x14ac:dyDescent="0.25">
      <c r="A54" s="20"/>
      <c r="B54" s="20" t="s">
        <v>10</v>
      </c>
      <c r="C54" s="25" t="s">
        <v>173</v>
      </c>
      <c r="D54" s="25" t="s">
        <v>215</v>
      </c>
      <c r="E54" s="104"/>
      <c r="F54" s="32"/>
    </row>
    <row r="55" spans="1:9" x14ac:dyDescent="0.25">
      <c r="A55" s="20"/>
      <c r="B55" s="20" t="s">
        <v>11</v>
      </c>
      <c r="C55" s="25" t="s">
        <v>205</v>
      </c>
      <c r="D55" s="25" t="s">
        <v>216</v>
      </c>
      <c r="E55" s="104"/>
      <c r="F55" s="32"/>
    </row>
    <row r="56" spans="1:9" x14ac:dyDescent="0.25">
      <c r="A56" s="20"/>
      <c r="C56" s="147"/>
      <c r="D56" s="148"/>
    </row>
    <row r="57" spans="1:9" x14ac:dyDescent="0.25">
      <c r="A57" s="20"/>
    </row>
    <row r="58" spans="1:9" x14ac:dyDescent="0.25">
      <c r="A58" s="20"/>
    </row>
    <row r="59" spans="1:9" x14ac:dyDescent="0.25">
      <c r="A59" s="20"/>
    </row>
    <row r="60" spans="1:9" x14ac:dyDescent="0.25">
      <c r="A60" s="20"/>
    </row>
    <row r="61" spans="1:9" x14ac:dyDescent="0.25">
      <c r="A61" s="20"/>
    </row>
    <row r="62" spans="1:9" x14ac:dyDescent="0.25">
      <c r="A62" s="20"/>
    </row>
  </sheetData>
  <mergeCells count="4">
    <mergeCell ref="A1:B1"/>
    <mergeCell ref="E1:F1"/>
    <mergeCell ref="E19:F19"/>
    <mergeCell ref="E31:F31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W62"/>
  <sheetViews>
    <sheetView workbookViewId="0">
      <pane ySplit="1" topLeftCell="A2" activePane="bottomLeft" state="frozen"/>
      <selection pane="bottomLeft" activeCell="C5" sqref="C5"/>
    </sheetView>
  </sheetViews>
  <sheetFormatPr defaultRowHeight="15" x14ac:dyDescent="0.25"/>
  <cols>
    <col min="1" max="1" width="5.28515625" customWidth="1"/>
    <col min="2" max="2" width="29.140625" customWidth="1"/>
    <col min="3" max="3" width="29" style="1" customWidth="1"/>
    <col min="4" max="4" width="24.85546875" style="16" customWidth="1"/>
    <col min="5" max="5" width="10.42578125" style="106" customWidth="1"/>
    <col min="6" max="6" width="7.42578125" style="6" customWidth="1"/>
  </cols>
  <sheetData>
    <row r="1" spans="1:23" x14ac:dyDescent="0.25">
      <c r="A1" s="163" t="s">
        <v>4</v>
      </c>
      <c r="B1" s="163"/>
      <c r="C1" s="116" t="s">
        <v>0</v>
      </c>
      <c r="D1" s="19" t="s">
        <v>1</v>
      </c>
      <c r="E1" s="164" t="s">
        <v>2</v>
      </c>
      <c r="F1" s="164"/>
      <c r="G1" s="20"/>
      <c r="H1" s="20"/>
      <c r="I1" s="20"/>
    </row>
    <row r="2" spans="1:23" s="6" customFormat="1" x14ac:dyDescent="0.25">
      <c r="A2" s="74" t="s">
        <v>3</v>
      </c>
      <c r="B2" s="74"/>
      <c r="C2" s="75"/>
      <c r="D2" s="75"/>
      <c r="E2" s="100"/>
      <c r="F2" s="74"/>
      <c r="G2" s="26"/>
      <c r="H2" s="26"/>
      <c r="I2" s="26"/>
    </row>
    <row r="3" spans="1:23" x14ac:dyDescent="0.25">
      <c r="A3" s="20"/>
      <c r="B3" s="20" t="s">
        <v>53</v>
      </c>
      <c r="C3" s="38">
        <v>7248</v>
      </c>
      <c r="D3" s="38">
        <v>12848</v>
      </c>
      <c r="E3" s="108">
        <f>SUM(C3:D3)</f>
        <v>20096</v>
      </c>
      <c r="F3" s="32" t="s">
        <v>86</v>
      </c>
      <c r="G3" s="20"/>
      <c r="H3" s="58"/>
      <c r="I3" s="20"/>
    </row>
    <row r="4" spans="1:23" x14ac:dyDescent="0.25">
      <c r="A4" s="20"/>
      <c r="B4" s="20" t="s">
        <v>22</v>
      </c>
      <c r="C4" s="38">
        <v>4279</v>
      </c>
      <c r="D4" s="38">
        <v>6315</v>
      </c>
      <c r="E4" s="108">
        <f>SUM(C4:D4)</f>
        <v>10594</v>
      </c>
      <c r="F4" s="32" t="s">
        <v>86</v>
      </c>
      <c r="G4" s="20"/>
      <c r="H4" s="20"/>
      <c r="I4" s="20"/>
    </row>
    <row r="5" spans="1:23" x14ac:dyDescent="0.25">
      <c r="A5" s="20"/>
      <c r="B5" s="20" t="s">
        <v>24</v>
      </c>
      <c r="C5" s="28">
        <v>0.47899999999999998</v>
      </c>
      <c r="D5" s="28">
        <v>0.41599999999999998</v>
      </c>
      <c r="E5" s="109">
        <f t="shared" ref="E5:E6" si="0">AVERAGE(C5:D5)</f>
        <v>0.44750000000000001</v>
      </c>
      <c r="F5" s="32" t="s">
        <v>87</v>
      </c>
      <c r="G5" s="20"/>
      <c r="H5" s="20"/>
      <c r="I5" s="20"/>
    </row>
    <row r="6" spans="1:23" x14ac:dyDescent="0.25">
      <c r="A6" s="20"/>
      <c r="B6" s="20" t="s">
        <v>25</v>
      </c>
      <c r="C6" s="28">
        <v>0.52100000000000002</v>
      </c>
      <c r="D6" s="28">
        <v>0.58399999999999996</v>
      </c>
      <c r="E6" s="109">
        <f t="shared" si="0"/>
        <v>0.55249999999999999</v>
      </c>
      <c r="F6" s="32" t="s">
        <v>87</v>
      </c>
      <c r="G6" s="58"/>
      <c r="H6" s="20"/>
      <c r="I6" s="20"/>
    </row>
    <row r="7" spans="1:23" x14ac:dyDescent="0.25">
      <c r="A7" s="20"/>
      <c r="B7" s="20" t="s">
        <v>23</v>
      </c>
      <c r="C7" s="38">
        <v>51794</v>
      </c>
      <c r="D7" s="38">
        <v>28110</v>
      </c>
      <c r="E7" s="108">
        <f>SUM(C7:D7)</f>
        <v>79904</v>
      </c>
      <c r="F7" s="32" t="s">
        <v>86</v>
      </c>
      <c r="G7" s="20"/>
      <c r="H7" s="20"/>
      <c r="I7" s="20"/>
    </row>
    <row r="8" spans="1:23" x14ac:dyDescent="0.25">
      <c r="A8" s="20"/>
      <c r="B8" s="20" t="s">
        <v>17</v>
      </c>
      <c r="C8" s="25">
        <v>7.15</v>
      </c>
      <c r="D8" s="25">
        <v>2.19</v>
      </c>
      <c r="E8" s="110">
        <f>AVERAGE(C8:D8)</f>
        <v>4.67</v>
      </c>
      <c r="F8" s="32" t="s">
        <v>87</v>
      </c>
      <c r="G8" s="20"/>
      <c r="H8" s="20"/>
      <c r="I8" s="20"/>
    </row>
    <row r="9" spans="1:23" x14ac:dyDescent="0.25">
      <c r="A9" s="20"/>
      <c r="B9" s="20" t="s">
        <v>18</v>
      </c>
      <c r="C9" s="25" t="s">
        <v>202</v>
      </c>
      <c r="D9" s="40" t="s">
        <v>209</v>
      </c>
      <c r="E9" s="54" t="s">
        <v>210</v>
      </c>
      <c r="F9" s="117" t="s">
        <v>87</v>
      </c>
      <c r="G9" s="20"/>
      <c r="H9" s="20"/>
      <c r="I9" s="20"/>
    </row>
    <row r="10" spans="1:23" x14ac:dyDescent="0.25">
      <c r="A10" s="20"/>
      <c r="B10" s="20" t="s">
        <v>16</v>
      </c>
      <c r="C10" s="28">
        <v>0.43780000000000002</v>
      </c>
      <c r="D10" s="28">
        <v>0.55269999999999997</v>
      </c>
      <c r="E10" s="109">
        <f t="shared" ref="E10" si="1">AVERAGE(C10:D10)</f>
        <v>0.49524999999999997</v>
      </c>
      <c r="F10" s="115" t="s">
        <v>87</v>
      </c>
      <c r="G10" s="20"/>
      <c r="H10" s="20"/>
      <c r="I10" s="20"/>
    </row>
    <row r="11" spans="1:23" x14ac:dyDescent="0.25">
      <c r="A11" s="20"/>
      <c r="B11" s="20" t="s">
        <v>40</v>
      </c>
      <c r="C11" s="25" t="s">
        <v>37</v>
      </c>
      <c r="D11" s="25" t="s">
        <v>37</v>
      </c>
      <c r="E11" s="125" t="s">
        <v>37</v>
      </c>
      <c r="F11" s="115"/>
      <c r="G11" s="20"/>
      <c r="H11" s="20"/>
      <c r="I11" s="20"/>
    </row>
    <row r="12" spans="1:23" x14ac:dyDescent="0.25">
      <c r="A12" s="20"/>
      <c r="B12" s="20" t="s">
        <v>8</v>
      </c>
      <c r="C12" s="25" t="s">
        <v>38</v>
      </c>
      <c r="D12" s="25" t="s">
        <v>38</v>
      </c>
      <c r="E12" s="125"/>
      <c r="F12" s="115"/>
      <c r="G12" s="20"/>
      <c r="H12" s="20"/>
      <c r="I12" s="20"/>
      <c r="W12" t="s">
        <v>102</v>
      </c>
    </row>
    <row r="13" spans="1:23" x14ac:dyDescent="0.25">
      <c r="A13" s="20"/>
      <c r="B13" s="20" t="s">
        <v>9</v>
      </c>
      <c r="C13" s="25" t="s">
        <v>146</v>
      </c>
      <c r="D13" s="25" t="s">
        <v>39</v>
      </c>
      <c r="E13" s="125"/>
      <c r="F13" s="115"/>
      <c r="G13" s="20"/>
    </row>
    <row r="14" spans="1:23" x14ac:dyDescent="0.25">
      <c r="A14" s="20"/>
      <c r="B14" s="20" t="s">
        <v>41</v>
      </c>
      <c r="C14" s="25" t="s">
        <v>56</v>
      </c>
      <c r="D14" s="25" t="s">
        <v>56</v>
      </c>
      <c r="E14" s="125" t="s">
        <v>56</v>
      </c>
      <c r="F14" s="115"/>
      <c r="G14" s="20"/>
    </row>
    <row r="15" spans="1:23" x14ac:dyDescent="0.25">
      <c r="A15" s="20"/>
      <c r="B15" s="20" t="s">
        <v>8</v>
      </c>
      <c r="C15" s="25" t="s">
        <v>147</v>
      </c>
      <c r="D15" s="25" t="s">
        <v>57</v>
      </c>
      <c r="E15" s="125"/>
      <c r="F15" s="115"/>
      <c r="G15" s="20"/>
    </row>
    <row r="16" spans="1:23" x14ac:dyDescent="0.25">
      <c r="A16" s="20"/>
      <c r="B16" s="20" t="s">
        <v>9</v>
      </c>
      <c r="C16" s="25" t="s">
        <v>60</v>
      </c>
      <c r="D16" s="25" t="s">
        <v>91</v>
      </c>
      <c r="E16" s="125"/>
      <c r="F16" s="115"/>
      <c r="G16" s="20"/>
      <c r="H16" s="55"/>
      <c r="I16" s="55"/>
    </row>
    <row r="17" spans="1:9" x14ac:dyDescent="0.25">
      <c r="A17" s="20"/>
      <c r="B17" s="20" t="s">
        <v>10</v>
      </c>
      <c r="C17" s="25" t="s">
        <v>91</v>
      </c>
      <c r="D17" s="25" t="s">
        <v>211</v>
      </c>
      <c r="E17" s="125"/>
      <c r="F17" s="115"/>
      <c r="G17" s="20"/>
      <c r="H17" s="56"/>
      <c r="I17" s="56"/>
    </row>
    <row r="18" spans="1:9" x14ac:dyDescent="0.25">
      <c r="A18" s="20"/>
      <c r="B18" s="20" t="s">
        <v>11</v>
      </c>
      <c r="C18" s="25" t="s">
        <v>58</v>
      </c>
      <c r="D18" s="25" t="s">
        <v>58</v>
      </c>
      <c r="E18" s="125"/>
      <c r="F18" s="115"/>
      <c r="G18" s="20"/>
      <c r="H18" s="56"/>
      <c r="I18" s="56"/>
    </row>
    <row r="19" spans="1:9" x14ac:dyDescent="0.25">
      <c r="A19" s="20"/>
      <c r="B19" s="20" t="s">
        <v>27</v>
      </c>
      <c r="C19" s="25" t="s">
        <v>52</v>
      </c>
      <c r="D19" s="25" t="s">
        <v>52</v>
      </c>
      <c r="E19" s="167" t="s">
        <v>52</v>
      </c>
      <c r="F19" s="167"/>
      <c r="G19" s="20"/>
      <c r="H19" s="56"/>
      <c r="I19" s="56"/>
    </row>
    <row r="20" spans="1:9" x14ac:dyDescent="0.25">
      <c r="A20" s="20"/>
      <c r="B20" s="20" t="s">
        <v>28</v>
      </c>
      <c r="C20" s="25" t="s">
        <v>26</v>
      </c>
      <c r="D20" s="25" t="s">
        <v>29</v>
      </c>
      <c r="E20" s="124"/>
      <c r="F20" s="124"/>
      <c r="G20" s="20"/>
      <c r="H20" s="56"/>
      <c r="I20" s="56"/>
    </row>
    <row r="21" spans="1:9" x14ac:dyDescent="0.25">
      <c r="A21" s="20"/>
      <c r="B21" s="20" t="s">
        <v>98</v>
      </c>
      <c r="C21" s="38">
        <v>3413</v>
      </c>
      <c r="D21" s="38">
        <v>5886</v>
      </c>
      <c r="E21" s="108">
        <f>SUM(C21:D21)</f>
        <v>9299</v>
      </c>
      <c r="F21" s="115"/>
      <c r="G21" s="20"/>
      <c r="H21" s="56"/>
      <c r="I21" s="56"/>
    </row>
    <row r="22" spans="1:9" x14ac:dyDescent="0.25">
      <c r="A22" s="20"/>
      <c r="B22" s="20" t="s">
        <v>99</v>
      </c>
      <c r="C22" s="38">
        <v>1360</v>
      </c>
      <c r="D22" s="38">
        <v>3486</v>
      </c>
      <c r="E22" s="105"/>
      <c r="F22" s="32"/>
      <c r="G22" s="20"/>
      <c r="H22" s="56"/>
      <c r="I22" s="56"/>
    </row>
    <row r="23" spans="1:9" x14ac:dyDescent="0.25">
      <c r="A23" s="20"/>
      <c r="B23" s="20" t="s">
        <v>45</v>
      </c>
      <c r="C23" s="25" t="s">
        <v>46</v>
      </c>
      <c r="D23" s="28" t="s">
        <v>46</v>
      </c>
      <c r="E23" s="125" t="s">
        <v>46</v>
      </c>
      <c r="F23" s="32"/>
      <c r="G23" s="20"/>
      <c r="H23" s="56"/>
      <c r="I23" s="56"/>
    </row>
    <row r="24" spans="1:9" x14ac:dyDescent="0.25">
      <c r="A24" s="20"/>
      <c r="B24" s="20" t="s">
        <v>81</v>
      </c>
      <c r="C24" s="28">
        <v>0.63090000000000002</v>
      </c>
      <c r="D24" s="28">
        <v>0.54090000000000005</v>
      </c>
      <c r="E24" s="109">
        <f>AVERAGE(C24:D24)</f>
        <v>0.58590000000000009</v>
      </c>
      <c r="F24" s="32" t="s">
        <v>87</v>
      </c>
      <c r="G24" s="20"/>
      <c r="H24" s="56"/>
      <c r="I24" s="56"/>
    </row>
    <row r="25" spans="1:9" x14ac:dyDescent="0.25">
      <c r="A25" s="74" t="s">
        <v>148</v>
      </c>
      <c r="B25" s="74"/>
      <c r="C25" s="120"/>
      <c r="D25" s="98"/>
      <c r="E25" s="98"/>
      <c r="F25" s="74"/>
      <c r="G25" s="20"/>
      <c r="H25" s="20"/>
      <c r="I25" s="20"/>
    </row>
    <row r="26" spans="1:9" x14ac:dyDescent="0.25">
      <c r="A26" s="20"/>
      <c r="B26" s="72" t="s">
        <v>108</v>
      </c>
      <c r="C26" s="121"/>
      <c r="D26" s="99"/>
      <c r="E26" s="125" t="s">
        <v>94</v>
      </c>
      <c r="F26" s="32"/>
      <c r="G26" s="20"/>
      <c r="H26" s="20"/>
      <c r="I26" s="20"/>
    </row>
    <row r="27" spans="1:9" x14ac:dyDescent="0.25">
      <c r="A27" s="20"/>
      <c r="B27" s="20" t="s">
        <v>78</v>
      </c>
      <c r="C27" s="38">
        <v>5722</v>
      </c>
      <c r="D27" s="38">
        <v>9152</v>
      </c>
      <c r="E27" s="113">
        <f t="shared" ref="E27:E29" si="2">AVERAGE(C27:D27)</f>
        <v>7437</v>
      </c>
      <c r="F27" s="32" t="s">
        <v>87</v>
      </c>
      <c r="G27" s="20"/>
      <c r="H27" s="20"/>
      <c r="I27" s="20"/>
    </row>
    <row r="28" spans="1:9" x14ac:dyDescent="0.25">
      <c r="A28" s="20"/>
      <c r="B28" s="20" t="s">
        <v>79</v>
      </c>
      <c r="C28" s="38">
        <v>1225</v>
      </c>
      <c r="D28" s="38">
        <v>2945</v>
      </c>
      <c r="E28" s="113">
        <f t="shared" si="2"/>
        <v>2085</v>
      </c>
      <c r="F28" s="32" t="s">
        <v>87</v>
      </c>
      <c r="G28" s="20"/>
      <c r="H28" s="20"/>
      <c r="I28" s="20"/>
    </row>
    <row r="29" spans="1:9" x14ac:dyDescent="0.25">
      <c r="A29" s="20"/>
      <c r="B29" s="20" t="s">
        <v>80</v>
      </c>
      <c r="C29" s="38">
        <v>301</v>
      </c>
      <c r="D29" s="38">
        <v>751</v>
      </c>
      <c r="E29" s="113">
        <f t="shared" si="2"/>
        <v>526</v>
      </c>
      <c r="F29" s="32" t="s">
        <v>87</v>
      </c>
      <c r="G29" s="20"/>
      <c r="H29" s="20"/>
      <c r="I29" s="20"/>
    </row>
    <row r="30" spans="1:9" s="6" customFormat="1" x14ac:dyDescent="0.25">
      <c r="A30" s="74" t="s">
        <v>114</v>
      </c>
      <c r="B30" s="74"/>
      <c r="C30" s="129"/>
      <c r="D30" s="129"/>
      <c r="E30" s="100"/>
      <c r="F30" s="74"/>
      <c r="G30" s="26"/>
      <c r="H30" s="26"/>
      <c r="I30" s="26"/>
    </row>
    <row r="31" spans="1:9" x14ac:dyDescent="0.25">
      <c r="A31" s="20"/>
      <c r="B31" s="20" t="s">
        <v>34</v>
      </c>
      <c r="C31" s="25" t="s">
        <v>35</v>
      </c>
      <c r="D31" s="25" t="s">
        <v>35</v>
      </c>
      <c r="E31" s="169" t="s">
        <v>35</v>
      </c>
      <c r="F31" s="169"/>
      <c r="G31" s="20"/>
      <c r="H31" s="20"/>
      <c r="I31" s="20"/>
    </row>
    <row r="32" spans="1:9" x14ac:dyDescent="0.25">
      <c r="A32" s="20"/>
      <c r="B32" s="20" t="s">
        <v>36</v>
      </c>
      <c r="C32" s="25">
        <v>3389</v>
      </c>
      <c r="D32" s="25">
        <v>8093</v>
      </c>
      <c r="E32" s="125">
        <f>SUM(C32:D32)</f>
        <v>11482</v>
      </c>
      <c r="F32" s="32" t="s">
        <v>86</v>
      </c>
      <c r="G32" s="20"/>
      <c r="H32" s="20"/>
      <c r="I32" s="20"/>
    </row>
    <row r="33" spans="1:9" s="6" customFormat="1" x14ac:dyDescent="0.25">
      <c r="A33" s="74" t="s">
        <v>6</v>
      </c>
      <c r="B33" s="74"/>
      <c r="C33" s="129"/>
      <c r="D33" s="100"/>
      <c r="E33" s="100"/>
      <c r="F33" s="74"/>
      <c r="G33" s="26"/>
      <c r="H33" s="26"/>
      <c r="I33" s="26"/>
    </row>
    <row r="34" spans="1:9" x14ac:dyDescent="0.25">
      <c r="A34" s="20"/>
      <c r="B34" s="72" t="s">
        <v>20</v>
      </c>
      <c r="C34" s="130"/>
      <c r="D34" s="101"/>
      <c r="E34" s="104"/>
      <c r="F34" s="32"/>
      <c r="G34" s="20"/>
      <c r="H34" s="20"/>
      <c r="I34" s="20"/>
    </row>
    <row r="35" spans="1:9" x14ac:dyDescent="0.25">
      <c r="A35" s="20"/>
      <c r="B35" s="20" t="s">
        <v>13</v>
      </c>
      <c r="C35" s="39">
        <v>401</v>
      </c>
      <c r="D35" s="39">
        <v>4717</v>
      </c>
      <c r="E35" s="125">
        <f>SUM(C35:D35)</f>
        <v>5118</v>
      </c>
      <c r="F35" s="32" t="s">
        <v>86</v>
      </c>
      <c r="G35" s="20"/>
      <c r="H35" s="20"/>
      <c r="I35" s="20"/>
    </row>
    <row r="36" spans="1:9" x14ac:dyDescent="0.25">
      <c r="A36" s="20"/>
      <c r="B36" s="20" t="s">
        <v>12</v>
      </c>
      <c r="C36" s="25">
        <v>3206</v>
      </c>
      <c r="D36" s="25">
        <v>2768</v>
      </c>
      <c r="E36" s="125">
        <f t="shared" ref="E36:E38" si="3">SUM(C36:D36)</f>
        <v>5974</v>
      </c>
      <c r="F36" s="32" t="s">
        <v>86</v>
      </c>
      <c r="G36" s="20"/>
      <c r="H36" s="20"/>
      <c r="I36" s="20"/>
    </row>
    <row r="37" spans="1:9" x14ac:dyDescent="0.25">
      <c r="A37" s="20"/>
      <c r="B37" s="20" t="s">
        <v>14</v>
      </c>
      <c r="C37" s="25">
        <v>38</v>
      </c>
      <c r="D37" s="25">
        <v>75</v>
      </c>
      <c r="E37" s="125">
        <f t="shared" si="3"/>
        <v>113</v>
      </c>
      <c r="F37" s="32" t="s">
        <v>86</v>
      </c>
      <c r="G37" s="20"/>
      <c r="H37" s="20"/>
      <c r="I37" s="20"/>
    </row>
    <row r="38" spans="1:9" x14ac:dyDescent="0.25">
      <c r="A38" s="20"/>
      <c r="B38" s="20" t="s">
        <v>15</v>
      </c>
      <c r="C38" s="25">
        <v>3206</v>
      </c>
      <c r="D38" s="25">
        <v>5288</v>
      </c>
      <c r="E38" s="125">
        <f t="shared" si="3"/>
        <v>8494</v>
      </c>
      <c r="F38" s="32" t="s">
        <v>86</v>
      </c>
      <c r="G38" s="20"/>
      <c r="H38" s="20"/>
      <c r="I38" s="20"/>
    </row>
    <row r="39" spans="1:9" x14ac:dyDescent="0.25">
      <c r="A39" s="20"/>
      <c r="B39" s="72" t="s">
        <v>70</v>
      </c>
      <c r="C39" s="130"/>
      <c r="D39" s="101"/>
      <c r="E39" s="104"/>
      <c r="F39" s="32"/>
      <c r="G39" s="20"/>
      <c r="H39" s="20"/>
      <c r="I39" s="20"/>
    </row>
    <row r="40" spans="1:9" x14ac:dyDescent="0.25">
      <c r="A40" s="20"/>
      <c r="B40" s="20" t="s">
        <v>30</v>
      </c>
      <c r="C40" s="25" t="s">
        <v>67</v>
      </c>
      <c r="D40" s="25" t="s">
        <v>65</v>
      </c>
      <c r="E40" s="104"/>
      <c r="F40" s="32"/>
      <c r="G40" s="20"/>
      <c r="H40" s="20"/>
      <c r="I40" s="20"/>
    </row>
    <row r="41" spans="1:9" x14ac:dyDescent="0.25">
      <c r="A41" s="20"/>
      <c r="B41" s="20" t="s">
        <v>8</v>
      </c>
      <c r="C41" s="25" t="s">
        <v>203</v>
      </c>
      <c r="D41" s="25" t="s">
        <v>155</v>
      </c>
      <c r="E41" s="104"/>
      <c r="F41" s="32"/>
      <c r="G41" s="20"/>
      <c r="H41" s="20"/>
      <c r="I41" s="20"/>
    </row>
    <row r="42" spans="1:9" x14ac:dyDescent="0.25">
      <c r="A42" s="20"/>
      <c r="B42" s="20" t="s">
        <v>9</v>
      </c>
      <c r="C42" s="25" t="s">
        <v>65</v>
      </c>
      <c r="D42" s="53" t="s">
        <v>117</v>
      </c>
      <c r="E42" s="104"/>
      <c r="F42" s="32"/>
      <c r="G42" s="20"/>
      <c r="H42" s="20"/>
      <c r="I42" s="20"/>
    </row>
    <row r="43" spans="1:9" x14ac:dyDescent="0.25">
      <c r="A43" s="20"/>
      <c r="B43" s="20" t="s">
        <v>10</v>
      </c>
      <c r="C43" s="25" t="s">
        <v>1</v>
      </c>
      <c r="D43" s="25" t="s">
        <v>198</v>
      </c>
      <c r="E43" s="104"/>
      <c r="F43" s="32"/>
      <c r="G43" s="20"/>
      <c r="I43" s="20"/>
    </row>
    <row r="44" spans="1:9" x14ac:dyDescent="0.25">
      <c r="A44" s="20"/>
      <c r="B44" s="20" t="s">
        <v>11</v>
      </c>
      <c r="C44" s="25" t="s">
        <v>204</v>
      </c>
      <c r="D44" s="53" t="s">
        <v>42</v>
      </c>
      <c r="E44" s="104"/>
      <c r="F44" s="32"/>
      <c r="G44" s="20"/>
      <c r="H44" s="20"/>
      <c r="I44" s="20"/>
    </row>
    <row r="45" spans="1:9" x14ac:dyDescent="0.25">
      <c r="A45" s="20"/>
      <c r="B45" s="72" t="s">
        <v>69</v>
      </c>
      <c r="C45" s="130"/>
      <c r="D45" s="101"/>
      <c r="E45" s="125" t="s">
        <v>61</v>
      </c>
      <c r="F45" s="32"/>
      <c r="G45" s="20"/>
      <c r="H45" s="20"/>
      <c r="I45" s="20"/>
    </row>
    <row r="46" spans="1:9" x14ac:dyDescent="0.25">
      <c r="A46" s="20"/>
      <c r="B46" s="20" t="s">
        <v>30</v>
      </c>
      <c r="C46" s="25" t="s">
        <v>143</v>
      </c>
      <c r="D46" s="25" t="s">
        <v>143</v>
      </c>
      <c r="E46" s="104"/>
      <c r="F46" s="32"/>
      <c r="G46" s="20"/>
      <c r="H46" s="20"/>
      <c r="I46" s="20"/>
    </row>
    <row r="47" spans="1:9" x14ac:dyDescent="0.25">
      <c r="A47" s="20"/>
      <c r="B47" s="20" t="s">
        <v>8</v>
      </c>
      <c r="C47" s="25" t="s">
        <v>62</v>
      </c>
      <c r="D47" s="25" t="s">
        <v>92</v>
      </c>
      <c r="E47" s="104"/>
      <c r="F47" s="32"/>
      <c r="G47" s="20"/>
      <c r="H47" s="20"/>
      <c r="I47" s="20"/>
    </row>
    <row r="48" spans="1:9" x14ac:dyDescent="0.25">
      <c r="A48" s="20"/>
      <c r="B48" s="20" t="s">
        <v>9</v>
      </c>
      <c r="C48" s="97" t="s">
        <v>62</v>
      </c>
      <c r="D48" s="25" t="s">
        <v>181</v>
      </c>
      <c r="E48" s="104"/>
      <c r="F48" s="32"/>
      <c r="G48" s="20"/>
      <c r="H48" s="20"/>
      <c r="I48" s="20"/>
    </row>
    <row r="49" spans="1:9" x14ac:dyDescent="0.25">
      <c r="A49" s="74" t="s">
        <v>144</v>
      </c>
      <c r="B49" s="74"/>
      <c r="C49" s="100"/>
      <c r="D49" s="100"/>
      <c r="E49" s="100"/>
      <c r="F49" s="74"/>
      <c r="G49" s="20"/>
      <c r="H49" s="20"/>
      <c r="I49" s="20"/>
    </row>
    <row r="50" spans="1:9" x14ac:dyDescent="0.25">
      <c r="A50" s="20"/>
      <c r="B50" s="72" t="s">
        <v>149</v>
      </c>
      <c r="C50" s="101"/>
      <c r="D50" s="101"/>
      <c r="E50" s="104"/>
      <c r="F50" s="32"/>
      <c r="G50" s="20"/>
      <c r="H50" s="20"/>
      <c r="I50" s="20"/>
    </row>
    <row r="51" spans="1:9" x14ac:dyDescent="0.25">
      <c r="A51" s="20"/>
      <c r="B51" s="20" t="s">
        <v>30</v>
      </c>
      <c r="C51" s="25" t="s">
        <v>165</v>
      </c>
      <c r="D51" s="25" t="s">
        <v>95</v>
      </c>
      <c r="E51" s="104"/>
      <c r="F51" s="32"/>
      <c r="G51" s="20"/>
      <c r="H51" s="20"/>
      <c r="I51" s="20"/>
    </row>
    <row r="52" spans="1:9" x14ac:dyDescent="0.25">
      <c r="A52" s="20"/>
      <c r="B52" s="20" t="s">
        <v>8</v>
      </c>
      <c r="C52" s="25" t="s">
        <v>152</v>
      </c>
      <c r="D52" s="25" t="s">
        <v>206</v>
      </c>
      <c r="E52" s="104"/>
      <c r="F52" s="32"/>
    </row>
    <row r="53" spans="1:9" x14ac:dyDescent="0.25">
      <c r="A53" s="20"/>
      <c r="B53" s="20" t="s">
        <v>9</v>
      </c>
      <c r="C53" s="25" t="s">
        <v>173</v>
      </c>
      <c r="D53" s="25" t="s">
        <v>48</v>
      </c>
      <c r="E53" s="104"/>
      <c r="F53" s="32"/>
    </row>
    <row r="54" spans="1:9" x14ac:dyDescent="0.25">
      <c r="A54" s="20"/>
      <c r="B54" s="20" t="s">
        <v>10</v>
      </c>
      <c r="C54" s="25" t="s">
        <v>150</v>
      </c>
      <c r="D54" s="25" t="s">
        <v>207</v>
      </c>
      <c r="E54" s="104"/>
      <c r="F54" s="32"/>
    </row>
    <row r="55" spans="1:9" x14ac:dyDescent="0.25">
      <c r="A55" s="20"/>
      <c r="B55" s="20" t="s">
        <v>11</v>
      </c>
      <c r="C55" s="25" t="s">
        <v>205</v>
      </c>
      <c r="D55" s="25" t="s">
        <v>208</v>
      </c>
      <c r="E55" s="104"/>
      <c r="F55" s="32"/>
    </row>
    <row r="56" spans="1:9" x14ac:dyDescent="0.25">
      <c r="A56" s="20"/>
      <c r="C56" s="102"/>
      <c r="D56" s="103"/>
    </row>
    <row r="57" spans="1:9" x14ac:dyDescent="0.25">
      <c r="A57" s="20"/>
    </row>
    <row r="58" spans="1:9" x14ac:dyDescent="0.25">
      <c r="A58" s="20"/>
    </row>
    <row r="59" spans="1:9" x14ac:dyDescent="0.25">
      <c r="A59" s="20"/>
    </row>
    <row r="60" spans="1:9" x14ac:dyDescent="0.25">
      <c r="A60" s="20"/>
    </row>
    <row r="61" spans="1:9" x14ac:dyDescent="0.25">
      <c r="A61" s="20"/>
    </row>
    <row r="62" spans="1:9" x14ac:dyDescent="0.25">
      <c r="A62" s="20"/>
    </row>
  </sheetData>
  <mergeCells count="4">
    <mergeCell ref="A1:B1"/>
    <mergeCell ref="E1:F1"/>
    <mergeCell ref="E19:F19"/>
    <mergeCell ref="E31:F31"/>
  </mergeCell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W62"/>
  <sheetViews>
    <sheetView workbookViewId="0">
      <pane ySplit="1" topLeftCell="A2" activePane="bottomLeft" state="frozen"/>
      <selection pane="bottomLeft" activeCell="E3" sqref="E3:E4"/>
    </sheetView>
  </sheetViews>
  <sheetFormatPr defaultRowHeight="15" x14ac:dyDescent="0.25"/>
  <cols>
    <col min="1" max="1" width="5.28515625" customWidth="1"/>
    <col min="2" max="2" width="29.140625" customWidth="1"/>
    <col min="3" max="3" width="29" style="1" customWidth="1"/>
    <col min="4" max="4" width="24.85546875" style="16" customWidth="1"/>
    <col min="5" max="5" width="10.42578125" style="106" customWidth="1"/>
    <col min="6" max="6" width="7.42578125" style="6" customWidth="1"/>
  </cols>
  <sheetData>
    <row r="1" spans="1:23" x14ac:dyDescent="0.25">
      <c r="A1" s="163" t="s">
        <v>4</v>
      </c>
      <c r="B1" s="163"/>
      <c r="C1" s="95" t="s">
        <v>0</v>
      </c>
      <c r="D1" s="19" t="s">
        <v>1</v>
      </c>
      <c r="E1" s="164" t="s">
        <v>2</v>
      </c>
      <c r="F1" s="164"/>
      <c r="G1" s="20"/>
      <c r="H1" s="20"/>
      <c r="I1" s="20"/>
    </row>
    <row r="2" spans="1:23" s="6" customFormat="1" x14ac:dyDescent="0.25">
      <c r="A2" s="74" t="s">
        <v>3</v>
      </c>
      <c r="B2" s="74"/>
      <c r="C2" s="75"/>
      <c r="D2" s="75"/>
      <c r="E2" s="100"/>
      <c r="F2" s="74"/>
      <c r="G2" s="26"/>
      <c r="H2" s="26"/>
      <c r="I2" s="26"/>
    </row>
    <row r="3" spans="1:23" x14ac:dyDescent="0.25">
      <c r="A3" s="20"/>
      <c r="B3" s="20" t="s">
        <v>53</v>
      </c>
      <c r="C3" s="38">
        <v>8080</v>
      </c>
      <c r="D3" s="38">
        <v>11600</v>
      </c>
      <c r="E3" s="108">
        <f>SUM(C3:D3)</f>
        <v>19680</v>
      </c>
      <c r="F3" s="32" t="s">
        <v>86</v>
      </c>
      <c r="G3" s="20"/>
      <c r="H3" s="20"/>
      <c r="I3" s="20"/>
    </row>
    <row r="4" spans="1:23" x14ac:dyDescent="0.25">
      <c r="A4" s="20"/>
      <c r="B4" s="20" t="s">
        <v>22</v>
      </c>
      <c r="C4" s="38">
        <v>4863</v>
      </c>
      <c r="D4" s="38">
        <v>5934</v>
      </c>
      <c r="E4" s="108">
        <f>SUM(C4:D4)</f>
        <v>10797</v>
      </c>
      <c r="F4" s="32" t="s">
        <v>86</v>
      </c>
      <c r="G4" s="20"/>
      <c r="H4" s="20"/>
      <c r="I4" s="20"/>
    </row>
    <row r="5" spans="1:23" x14ac:dyDescent="0.25">
      <c r="A5" s="20"/>
      <c r="B5" s="20" t="s">
        <v>24</v>
      </c>
      <c r="C5" s="28">
        <v>0.53800000000000003</v>
      </c>
      <c r="D5" s="28">
        <v>0.432</v>
      </c>
      <c r="E5" s="109">
        <f t="shared" ref="E5:E6" si="0">AVERAGE(C5:D5)</f>
        <v>0.48499999999999999</v>
      </c>
      <c r="F5" s="32" t="s">
        <v>87</v>
      </c>
      <c r="G5" s="20"/>
      <c r="H5" s="20"/>
      <c r="I5" s="20"/>
    </row>
    <row r="6" spans="1:23" x14ac:dyDescent="0.25">
      <c r="A6" s="20"/>
      <c r="B6" s="20" t="s">
        <v>25</v>
      </c>
      <c r="C6" s="28">
        <v>0.46200000000000002</v>
      </c>
      <c r="D6" s="28">
        <v>0.56799999999999995</v>
      </c>
      <c r="E6" s="109">
        <f t="shared" si="0"/>
        <v>0.51500000000000001</v>
      </c>
      <c r="F6" s="32" t="s">
        <v>87</v>
      </c>
      <c r="G6" s="58"/>
      <c r="H6" s="20"/>
      <c r="I6" s="20"/>
    </row>
    <row r="7" spans="1:23" x14ac:dyDescent="0.25">
      <c r="A7" s="20"/>
      <c r="B7" s="20" t="s">
        <v>23</v>
      </c>
      <c r="C7" s="38">
        <v>51893</v>
      </c>
      <c r="D7" s="38">
        <v>21089</v>
      </c>
      <c r="E7" s="108">
        <f>SUM(C7:D7)</f>
        <v>72982</v>
      </c>
      <c r="F7" s="32" t="s">
        <v>86</v>
      </c>
      <c r="G7" s="20"/>
      <c r="H7" s="20"/>
      <c r="I7" s="20"/>
    </row>
    <row r="8" spans="1:23" x14ac:dyDescent="0.25">
      <c r="A8" s="20"/>
      <c r="B8" s="20" t="s">
        <v>17</v>
      </c>
      <c r="C8" s="25">
        <v>6.42</v>
      </c>
      <c r="D8" s="25">
        <v>1.82</v>
      </c>
      <c r="E8" s="110">
        <f>AVERAGE(C8:D8)</f>
        <v>4.12</v>
      </c>
      <c r="F8" s="32" t="s">
        <v>87</v>
      </c>
      <c r="G8" s="20"/>
      <c r="H8" s="20"/>
      <c r="I8" s="20"/>
    </row>
    <row r="9" spans="1:23" x14ac:dyDescent="0.25">
      <c r="A9" s="20"/>
      <c r="B9" s="20" t="s">
        <v>18</v>
      </c>
      <c r="C9" s="25" t="s">
        <v>193</v>
      </c>
      <c r="D9" s="40" t="s">
        <v>195</v>
      </c>
      <c r="E9" s="54" t="s">
        <v>197</v>
      </c>
      <c r="F9" s="96" t="s">
        <v>87</v>
      </c>
      <c r="G9" s="20"/>
      <c r="H9" s="20"/>
      <c r="I9" s="20"/>
    </row>
    <row r="10" spans="1:23" x14ac:dyDescent="0.25">
      <c r="A10" s="20"/>
      <c r="B10" s="20" t="s">
        <v>16</v>
      </c>
      <c r="C10" s="28">
        <v>0.46400000000000002</v>
      </c>
      <c r="D10" s="28">
        <v>0.64539999999999997</v>
      </c>
      <c r="E10" s="109">
        <f t="shared" ref="E10" si="1">AVERAGE(C10:D10)</f>
        <v>0.55469999999999997</v>
      </c>
      <c r="F10" s="32" t="s">
        <v>87</v>
      </c>
      <c r="G10" s="20"/>
      <c r="H10" s="20"/>
      <c r="I10" s="20"/>
    </row>
    <row r="11" spans="1:23" x14ac:dyDescent="0.25">
      <c r="A11" s="20"/>
      <c r="B11" s="20" t="s">
        <v>40</v>
      </c>
      <c r="C11" s="25" t="s">
        <v>37</v>
      </c>
      <c r="D11" s="25" t="s">
        <v>37</v>
      </c>
      <c r="E11" s="119" t="s">
        <v>37</v>
      </c>
      <c r="F11" s="32"/>
      <c r="G11" s="20"/>
      <c r="H11" s="20"/>
      <c r="I11" s="20"/>
    </row>
    <row r="12" spans="1:23" x14ac:dyDescent="0.25">
      <c r="A12" s="20"/>
      <c r="B12" s="20" t="s">
        <v>8</v>
      </c>
      <c r="C12" s="25" t="s">
        <v>39</v>
      </c>
      <c r="D12" s="25" t="s">
        <v>38</v>
      </c>
      <c r="E12" s="104"/>
      <c r="F12" s="32"/>
      <c r="G12" s="20"/>
      <c r="H12" s="20"/>
      <c r="I12" s="20"/>
      <c r="W12" t="s">
        <v>102</v>
      </c>
    </row>
    <row r="13" spans="1:23" x14ac:dyDescent="0.25">
      <c r="A13" s="20"/>
      <c r="B13" s="20" t="s">
        <v>9</v>
      </c>
      <c r="C13" s="25" t="s">
        <v>38</v>
      </c>
      <c r="D13" s="25" t="s">
        <v>39</v>
      </c>
      <c r="E13" s="104"/>
      <c r="F13" s="32"/>
      <c r="G13" s="20"/>
    </row>
    <row r="14" spans="1:23" x14ac:dyDescent="0.25">
      <c r="A14" s="20"/>
      <c r="B14" s="20" t="s">
        <v>41</v>
      </c>
      <c r="C14" s="25" t="s">
        <v>56</v>
      </c>
      <c r="D14" s="25" t="s">
        <v>56</v>
      </c>
      <c r="E14" s="119" t="s">
        <v>56</v>
      </c>
      <c r="F14" s="32"/>
      <c r="G14" s="20"/>
    </row>
    <row r="15" spans="1:23" x14ac:dyDescent="0.25">
      <c r="A15" s="20"/>
      <c r="B15" s="20" t="s">
        <v>8</v>
      </c>
      <c r="C15" s="25" t="s">
        <v>147</v>
      </c>
      <c r="D15" s="25" t="s">
        <v>57</v>
      </c>
      <c r="E15" s="104"/>
      <c r="F15" s="32"/>
      <c r="G15" s="20"/>
    </row>
    <row r="16" spans="1:23" x14ac:dyDescent="0.25">
      <c r="A16" s="20"/>
      <c r="B16" s="20" t="s">
        <v>9</v>
      </c>
      <c r="C16" s="25" t="s">
        <v>60</v>
      </c>
      <c r="D16" s="25" t="s">
        <v>196</v>
      </c>
      <c r="E16" s="104"/>
      <c r="F16" s="32"/>
      <c r="G16" s="20"/>
      <c r="H16" s="55"/>
      <c r="I16" s="55"/>
    </row>
    <row r="17" spans="1:9" x14ac:dyDescent="0.25">
      <c r="A17" s="20"/>
      <c r="B17" s="20" t="s">
        <v>10</v>
      </c>
      <c r="C17" s="25" t="s">
        <v>91</v>
      </c>
      <c r="D17" s="25" t="s">
        <v>58</v>
      </c>
      <c r="E17" s="104"/>
      <c r="F17" s="32"/>
      <c r="G17" s="20"/>
      <c r="H17" s="56"/>
      <c r="I17" s="56"/>
    </row>
    <row r="18" spans="1:9" x14ac:dyDescent="0.25">
      <c r="A18" s="20"/>
      <c r="B18" s="20" t="s">
        <v>11</v>
      </c>
      <c r="C18" s="25" t="s">
        <v>57</v>
      </c>
      <c r="D18" s="25" t="s">
        <v>125</v>
      </c>
      <c r="E18" s="104"/>
      <c r="F18" s="32"/>
      <c r="G18" s="20"/>
      <c r="H18" s="56"/>
      <c r="I18" s="56"/>
    </row>
    <row r="19" spans="1:9" x14ac:dyDescent="0.25">
      <c r="A19" s="20"/>
      <c r="B19" s="20" t="s">
        <v>27</v>
      </c>
      <c r="C19" s="25" t="s">
        <v>52</v>
      </c>
      <c r="D19" s="25" t="s">
        <v>52</v>
      </c>
      <c r="E19" s="170" t="s">
        <v>52</v>
      </c>
      <c r="F19" s="170"/>
      <c r="G19" s="20"/>
      <c r="H19" s="56"/>
      <c r="I19" s="56"/>
    </row>
    <row r="20" spans="1:9" x14ac:dyDescent="0.25">
      <c r="A20" s="20"/>
      <c r="B20" s="20" t="s">
        <v>28</v>
      </c>
      <c r="C20" s="25" t="s">
        <v>26</v>
      </c>
      <c r="D20" s="25" t="s">
        <v>29</v>
      </c>
      <c r="E20" s="118" t="s">
        <v>29</v>
      </c>
      <c r="F20" s="96"/>
      <c r="G20" s="20"/>
      <c r="H20" s="56"/>
      <c r="I20" s="56"/>
    </row>
    <row r="21" spans="1:9" x14ac:dyDescent="0.25">
      <c r="A21" s="20"/>
      <c r="B21" s="20" t="s">
        <v>98</v>
      </c>
      <c r="C21" s="38">
        <v>3646</v>
      </c>
      <c r="D21" s="38">
        <v>5110</v>
      </c>
      <c r="E21" s="108">
        <f>SUM(C21:D21)</f>
        <v>8756</v>
      </c>
      <c r="F21" s="32"/>
      <c r="G21" s="20"/>
      <c r="H21" s="56"/>
      <c r="I21" s="56"/>
    </row>
    <row r="22" spans="1:9" x14ac:dyDescent="0.25">
      <c r="A22" s="20"/>
      <c r="B22" s="20" t="s">
        <v>99</v>
      </c>
      <c r="C22" s="38">
        <v>1628</v>
      </c>
      <c r="D22" s="38">
        <v>3096</v>
      </c>
      <c r="E22" s="105"/>
      <c r="F22" s="32"/>
      <c r="G22" s="20"/>
      <c r="H22" s="56"/>
      <c r="I22" s="56"/>
    </row>
    <row r="23" spans="1:9" x14ac:dyDescent="0.25">
      <c r="A23" s="20"/>
      <c r="B23" s="20" t="s">
        <v>45</v>
      </c>
      <c r="C23" s="25" t="s">
        <v>46</v>
      </c>
      <c r="D23" s="28" t="s">
        <v>46</v>
      </c>
      <c r="E23" s="119" t="s">
        <v>46</v>
      </c>
      <c r="F23" s="32"/>
      <c r="G23" s="20"/>
      <c r="H23" s="56"/>
      <c r="I23" s="56"/>
    </row>
    <row r="24" spans="1:9" x14ac:dyDescent="0.25">
      <c r="A24" s="20"/>
      <c r="B24" s="20" t="s">
        <v>81</v>
      </c>
      <c r="C24" s="28">
        <v>0.53039999999999998</v>
      </c>
      <c r="D24" s="28">
        <v>0.53939999999999999</v>
      </c>
      <c r="E24" s="109">
        <f>AVERAGE(C24:D24)</f>
        <v>0.53489999999999993</v>
      </c>
      <c r="F24" s="32" t="s">
        <v>87</v>
      </c>
      <c r="G24" s="20"/>
      <c r="H24" s="56"/>
      <c r="I24" s="56"/>
    </row>
    <row r="25" spans="1:9" x14ac:dyDescent="0.25">
      <c r="A25" s="74" t="s">
        <v>148</v>
      </c>
      <c r="B25" s="74"/>
      <c r="C25" s="98"/>
      <c r="D25" s="120"/>
      <c r="E25" s="98"/>
      <c r="F25" s="74"/>
      <c r="G25" s="20"/>
      <c r="H25" s="20"/>
      <c r="I25" s="20"/>
    </row>
    <row r="26" spans="1:9" x14ac:dyDescent="0.25">
      <c r="A26" s="20"/>
      <c r="B26" s="72" t="s">
        <v>108</v>
      </c>
      <c r="C26" s="99"/>
      <c r="D26" s="121"/>
      <c r="E26" s="119" t="s">
        <v>94</v>
      </c>
      <c r="F26" s="32"/>
      <c r="G26" s="20"/>
      <c r="H26" s="20"/>
      <c r="I26" s="20"/>
    </row>
    <row r="27" spans="1:9" x14ac:dyDescent="0.25">
      <c r="A27" s="20"/>
      <c r="B27" s="20" t="s">
        <v>78</v>
      </c>
      <c r="C27" s="38">
        <v>6243</v>
      </c>
      <c r="D27" s="38">
        <v>8274</v>
      </c>
      <c r="E27" s="113">
        <f t="shared" ref="E27:E29" si="2">AVERAGE(C27:D27)</f>
        <v>7258.5</v>
      </c>
      <c r="F27" s="32" t="s">
        <v>87</v>
      </c>
      <c r="G27" s="20"/>
      <c r="H27" s="20"/>
      <c r="I27" s="20"/>
    </row>
    <row r="28" spans="1:9" x14ac:dyDescent="0.25">
      <c r="A28" s="20"/>
      <c r="B28" s="20" t="s">
        <v>79</v>
      </c>
      <c r="C28" s="38">
        <v>1429</v>
      </c>
      <c r="D28" s="38">
        <v>2707</v>
      </c>
      <c r="E28" s="113">
        <f t="shared" si="2"/>
        <v>2068</v>
      </c>
      <c r="F28" s="32" t="s">
        <v>87</v>
      </c>
      <c r="G28" s="20"/>
      <c r="H28" s="20"/>
      <c r="I28" s="20"/>
    </row>
    <row r="29" spans="1:9" x14ac:dyDescent="0.25">
      <c r="A29" s="20"/>
      <c r="B29" s="20" t="s">
        <v>80</v>
      </c>
      <c r="C29" s="38">
        <v>408</v>
      </c>
      <c r="D29" s="38">
        <v>619</v>
      </c>
      <c r="E29" s="113">
        <f t="shared" si="2"/>
        <v>513.5</v>
      </c>
      <c r="F29" s="32" t="s">
        <v>87</v>
      </c>
      <c r="G29" s="20"/>
      <c r="H29" s="20"/>
      <c r="I29" s="20"/>
    </row>
    <row r="30" spans="1:9" s="6" customFormat="1" x14ac:dyDescent="0.25">
      <c r="A30" s="74" t="s">
        <v>114</v>
      </c>
      <c r="B30" s="74"/>
      <c r="C30" s="100"/>
      <c r="D30" s="100"/>
      <c r="E30" s="100"/>
      <c r="F30" s="74"/>
      <c r="G30" s="26"/>
      <c r="H30" s="26"/>
      <c r="I30" s="26"/>
    </row>
    <row r="31" spans="1:9" x14ac:dyDescent="0.25">
      <c r="A31" s="20"/>
      <c r="B31" s="20" t="s">
        <v>34</v>
      </c>
      <c r="C31" s="25" t="s">
        <v>35</v>
      </c>
      <c r="D31" s="25" t="s">
        <v>35</v>
      </c>
      <c r="E31" s="169" t="s">
        <v>35</v>
      </c>
      <c r="F31" s="169"/>
      <c r="G31" s="20"/>
      <c r="H31" s="20"/>
      <c r="I31" s="20"/>
    </row>
    <row r="32" spans="1:9" x14ac:dyDescent="0.25">
      <c r="A32" s="20"/>
      <c r="B32" s="20" t="s">
        <v>36</v>
      </c>
      <c r="C32" s="25">
        <v>3952</v>
      </c>
      <c r="D32" s="25">
        <v>8054</v>
      </c>
      <c r="E32" s="119">
        <f>SUM(C32:D32)</f>
        <v>12006</v>
      </c>
      <c r="F32" s="32" t="s">
        <v>86</v>
      </c>
      <c r="G32" s="20"/>
      <c r="H32" s="20"/>
      <c r="I32" s="20"/>
    </row>
    <row r="33" spans="1:9" s="6" customFormat="1" x14ac:dyDescent="0.25">
      <c r="A33" s="74" t="s">
        <v>6</v>
      </c>
      <c r="B33" s="74"/>
      <c r="C33" s="100"/>
      <c r="D33" s="100"/>
      <c r="E33" s="100"/>
      <c r="F33" s="74"/>
      <c r="G33" s="26"/>
      <c r="H33" s="26"/>
      <c r="I33" s="26"/>
    </row>
    <row r="34" spans="1:9" x14ac:dyDescent="0.25">
      <c r="A34" s="20"/>
      <c r="B34" s="72" t="s">
        <v>20</v>
      </c>
      <c r="C34" s="101"/>
      <c r="D34" s="101"/>
      <c r="E34" s="104"/>
      <c r="F34" s="32"/>
      <c r="G34" s="20"/>
      <c r="H34" s="20"/>
      <c r="I34" s="20"/>
    </row>
    <row r="35" spans="1:9" x14ac:dyDescent="0.25">
      <c r="A35" s="20"/>
      <c r="B35" s="20" t="s">
        <v>13</v>
      </c>
      <c r="C35" s="39">
        <v>372</v>
      </c>
      <c r="D35" s="39">
        <v>4671</v>
      </c>
      <c r="E35" s="119">
        <f>SUM(C35:D35)</f>
        <v>5043</v>
      </c>
      <c r="F35" s="32" t="s">
        <v>86</v>
      </c>
      <c r="G35" s="20"/>
      <c r="H35" s="20"/>
      <c r="I35" s="20"/>
    </row>
    <row r="36" spans="1:9" x14ac:dyDescent="0.25">
      <c r="A36" s="20"/>
      <c r="B36" s="20" t="s">
        <v>12</v>
      </c>
      <c r="C36" s="25">
        <v>3972</v>
      </c>
      <c r="D36" s="25">
        <v>2169</v>
      </c>
      <c r="E36" s="119">
        <f t="shared" ref="E36:E38" si="3">SUM(C36:D36)</f>
        <v>6141</v>
      </c>
      <c r="F36" s="32" t="s">
        <v>86</v>
      </c>
      <c r="G36" s="20"/>
      <c r="H36" s="20"/>
      <c r="I36" s="20"/>
    </row>
    <row r="37" spans="1:9" x14ac:dyDescent="0.25">
      <c r="A37" s="20"/>
      <c r="B37" s="20" t="s">
        <v>14</v>
      </c>
      <c r="C37" s="25">
        <v>104</v>
      </c>
      <c r="D37" s="25">
        <v>30</v>
      </c>
      <c r="E37" s="119">
        <f t="shared" si="3"/>
        <v>134</v>
      </c>
      <c r="F37" s="32" t="s">
        <v>86</v>
      </c>
      <c r="G37" s="20"/>
      <c r="H37" s="20"/>
      <c r="I37" s="20"/>
    </row>
    <row r="38" spans="1:9" x14ac:dyDescent="0.25">
      <c r="A38" s="20"/>
      <c r="B38" s="20" t="s">
        <v>15</v>
      </c>
      <c r="C38" s="25">
        <v>3632</v>
      </c>
      <c r="D38" s="25">
        <v>4730</v>
      </c>
      <c r="E38" s="119">
        <f t="shared" si="3"/>
        <v>8362</v>
      </c>
      <c r="F38" s="32" t="s">
        <v>86</v>
      </c>
      <c r="G38" s="20"/>
      <c r="H38" s="20"/>
      <c r="I38" s="20"/>
    </row>
    <row r="39" spans="1:9" x14ac:dyDescent="0.25">
      <c r="A39" s="20"/>
      <c r="B39" s="72" t="s">
        <v>70</v>
      </c>
      <c r="C39" s="101"/>
      <c r="D39" s="101"/>
      <c r="E39" s="104"/>
      <c r="F39" s="32"/>
      <c r="G39" s="20"/>
      <c r="H39" s="20"/>
      <c r="I39" s="20"/>
    </row>
    <row r="40" spans="1:9" x14ac:dyDescent="0.25">
      <c r="A40" s="20"/>
      <c r="B40" s="20" t="s">
        <v>30</v>
      </c>
      <c r="C40" s="25" t="s">
        <v>65</v>
      </c>
      <c r="D40" s="25" t="s">
        <v>65</v>
      </c>
      <c r="E40" s="104"/>
      <c r="F40" s="32"/>
      <c r="G40" s="20"/>
      <c r="H40" s="20"/>
      <c r="I40" s="20"/>
    </row>
    <row r="41" spans="1:9" x14ac:dyDescent="0.25">
      <c r="A41" s="20"/>
      <c r="B41" s="20" t="s">
        <v>8</v>
      </c>
      <c r="C41" s="25" t="s">
        <v>1</v>
      </c>
      <c r="D41" s="25" t="s">
        <v>155</v>
      </c>
      <c r="E41" s="104"/>
      <c r="F41" s="32"/>
      <c r="G41" s="20"/>
      <c r="H41" s="20"/>
      <c r="I41" s="20"/>
    </row>
    <row r="42" spans="1:9" x14ac:dyDescent="0.25">
      <c r="A42" s="20"/>
      <c r="B42" s="20" t="s">
        <v>9</v>
      </c>
      <c r="C42" s="25" t="s">
        <v>67</v>
      </c>
      <c r="D42" s="53" t="s">
        <v>117</v>
      </c>
      <c r="E42" s="104"/>
      <c r="F42" s="32"/>
      <c r="G42" s="20"/>
      <c r="H42" s="20"/>
      <c r="I42" s="20"/>
    </row>
    <row r="43" spans="1:9" x14ac:dyDescent="0.25">
      <c r="A43" s="20"/>
      <c r="B43" s="20" t="s">
        <v>10</v>
      </c>
      <c r="C43" s="25" t="s">
        <v>164</v>
      </c>
      <c r="D43" s="25" t="s">
        <v>198</v>
      </c>
      <c r="E43" s="104"/>
      <c r="F43" s="32"/>
      <c r="G43" s="20"/>
      <c r="I43" s="20"/>
    </row>
    <row r="44" spans="1:9" x14ac:dyDescent="0.25">
      <c r="A44" s="20"/>
      <c r="B44" s="20" t="s">
        <v>11</v>
      </c>
      <c r="C44" s="25" t="s">
        <v>194</v>
      </c>
      <c r="D44" s="87" t="s">
        <v>199</v>
      </c>
      <c r="E44" s="104"/>
      <c r="F44" s="32"/>
      <c r="G44" s="20"/>
      <c r="H44" s="20"/>
      <c r="I44" s="20"/>
    </row>
    <row r="45" spans="1:9" x14ac:dyDescent="0.25">
      <c r="A45" s="20"/>
      <c r="B45" s="72" t="s">
        <v>69</v>
      </c>
      <c r="C45" s="101"/>
      <c r="D45" s="101"/>
      <c r="E45" s="119" t="s">
        <v>61</v>
      </c>
      <c r="F45" s="32"/>
      <c r="G45" s="20"/>
      <c r="H45" s="20"/>
      <c r="I45" s="20"/>
    </row>
    <row r="46" spans="1:9" x14ac:dyDescent="0.25">
      <c r="A46" s="20"/>
      <c r="B46" s="20" t="s">
        <v>30</v>
      </c>
      <c r="C46" s="25" t="s">
        <v>143</v>
      </c>
      <c r="D46" s="25" t="s">
        <v>143</v>
      </c>
      <c r="E46" s="104"/>
      <c r="F46" s="32"/>
      <c r="G46" s="20"/>
      <c r="H46" s="20"/>
      <c r="I46" s="20"/>
    </row>
    <row r="47" spans="1:9" x14ac:dyDescent="0.25">
      <c r="A47" s="20"/>
      <c r="B47" s="20" t="s">
        <v>8</v>
      </c>
      <c r="C47" s="25" t="s">
        <v>62</v>
      </c>
      <c r="D47" s="25" t="s">
        <v>189</v>
      </c>
      <c r="E47" s="104"/>
      <c r="F47" s="32"/>
      <c r="G47" s="20"/>
      <c r="H47" s="20"/>
      <c r="I47" s="20"/>
    </row>
    <row r="48" spans="1:9" x14ac:dyDescent="0.25">
      <c r="A48" s="20"/>
      <c r="B48" s="20" t="s">
        <v>9</v>
      </c>
      <c r="C48" s="25" t="s">
        <v>62</v>
      </c>
      <c r="D48" s="25" t="s">
        <v>200</v>
      </c>
      <c r="E48" s="104"/>
      <c r="F48" s="32"/>
      <c r="G48" s="20"/>
      <c r="H48" s="20"/>
      <c r="I48" s="20"/>
    </row>
    <row r="49" spans="1:9" x14ac:dyDescent="0.25">
      <c r="A49" s="74" t="s">
        <v>144</v>
      </c>
      <c r="B49" s="74"/>
      <c r="C49" s="100"/>
      <c r="D49" s="100"/>
      <c r="E49" s="100"/>
      <c r="F49" s="74"/>
      <c r="G49" s="20"/>
      <c r="H49" s="20"/>
      <c r="I49" s="20"/>
    </row>
    <row r="50" spans="1:9" x14ac:dyDescent="0.25">
      <c r="A50" s="20"/>
      <c r="B50" s="72" t="s">
        <v>149</v>
      </c>
      <c r="C50" s="101"/>
      <c r="D50" s="101"/>
      <c r="E50" s="104"/>
      <c r="F50" s="32"/>
      <c r="G50" s="20"/>
      <c r="H50" s="20"/>
      <c r="I50" s="20"/>
    </row>
    <row r="51" spans="1:9" x14ac:dyDescent="0.25">
      <c r="A51" s="20"/>
      <c r="B51" s="20" t="s">
        <v>30</v>
      </c>
      <c r="C51" s="25" t="s">
        <v>165</v>
      </c>
      <c r="D51" s="25" t="s">
        <v>95</v>
      </c>
      <c r="E51" s="104"/>
      <c r="F51" s="32"/>
      <c r="G51" s="20"/>
      <c r="H51" s="20"/>
      <c r="I51" s="20"/>
    </row>
    <row r="52" spans="1:9" x14ac:dyDescent="0.25">
      <c r="A52" s="20"/>
      <c r="B52" s="20" t="s">
        <v>8</v>
      </c>
      <c r="C52" s="25" t="s">
        <v>152</v>
      </c>
      <c r="D52" s="25" t="s">
        <v>48</v>
      </c>
      <c r="E52" s="104"/>
      <c r="F52" s="32"/>
    </row>
    <row r="53" spans="1:9" x14ac:dyDescent="0.25">
      <c r="A53" s="20"/>
      <c r="B53" s="20" t="s">
        <v>9</v>
      </c>
      <c r="C53" s="25" t="s">
        <v>173</v>
      </c>
      <c r="D53" s="25" t="s">
        <v>49</v>
      </c>
      <c r="E53" s="104"/>
      <c r="F53" s="32"/>
    </row>
    <row r="54" spans="1:9" x14ac:dyDescent="0.25">
      <c r="A54" s="20"/>
      <c r="B54" s="20" t="s">
        <v>10</v>
      </c>
      <c r="C54" s="25" t="s">
        <v>150</v>
      </c>
      <c r="D54" s="25" t="s">
        <v>157</v>
      </c>
      <c r="E54" s="104"/>
      <c r="F54" s="32"/>
    </row>
    <row r="55" spans="1:9" x14ac:dyDescent="0.25">
      <c r="A55" s="20"/>
      <c r="B55" s="20" t="s">
        <v>11</v>
      </c>
      <c r="C55" s="25" t="s">
        <v>174</v>
      </c>
      <c r="D55" s="25" t="s">
        <v>201</v>
      </c>
      <c r="E55" s="104"/>
      <c r="F55" s="32"/>
    </row>
    <row r="56" spans="1:9" x14ac:dyDescent="0.25">
      <c r="A56" s="20"/>
      <c r="C56" s="102"/>
      <c r="D56" s="112"/>
    </row>
    <row r="57" spans="1:9" x14ac:dyDescent="0.25">
      <c r="A57" s="20"/>
    </row>
    <row r="58" spans="1:9" x14ac:dyDescent="0.25">
      <c r="A58" s="20"/>
    </row>
    <row r="59" spans="1:9" x14ac:dyDescent="0.25">
      <c r="A59" s="20"/>
    </row>
    <row r="60" spans="1:9" x14ac:dyDescent="0.25">
      <c r="A60" s="20"/>
    </row>
    <row r="61" spans="1:9" x14ac:dyDescent="0.25">
      <c r="A61" s="20"/>
    </row>
    <row r="62" spans="1:9" x14ac:dyDescent="0.25">
      <c r="A62" s="20"/>
    </row>
  </sheetData>
  <mergeCells count="4">
    <mergeCell ref="A1:B1"/>
    <mergeCell ref="E1:F1"/>
    <mergeCell ref="E19:F19"/>
    <mergeCell ref="E31:F31"/>
  </mergeCell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W62"/>
  <sheetViews>
    <sheetView workbookViewId="0">
      <pane ySplit="1" topLeftCell="A22" activePane="bottomLeft" state="frozen"/>
      <selection pane="bottomLeft" activeCell="I43" sqref="I43"/>
    </sheetView>
  </sheetViews>
  <sheetFormatPr defaultRowHeight="15" x14ac:dyDescent="0.25"/>
  <cols>
    <col min="1" max="1" width="5.28515625" customWidth="1"/>
    <col min="2" max="2" width="29.140625" customWidth="1"/>
    <col min="3" max="3" width="29" style="1" customWidth="1"/>
    <col min="4" max="4" width="24.85546875" style="16" customWidth="1"/>
    <col min="5" max="5" width="10.42578125" style="106" customWidth="1"/>
    <col min="6" max="6" width="7.42578125" style="6" customWidth="1"/>
  </cols>
  <sheetData>
    <row r="1" spans="1:23" x14ac:dyDescent="0.25">
      <c r="A1" s="163" t="s">
        <v>4</v>
      </c>
      <c r="B1" s="163"/>
      <c r="C1" s="92" t="s">
        <v>0</v>
      </c>
      <c r="D1" s="19" t="s">
        <v>1</v>
      </c>
      <c r="E1" s="164" t="s">
        <v>2</v>
      </c>
      <c r="F1" s="164"/>
      <c r="G1" s="20"/>
      <c r="H1" s="20"/>
      <c r="I1" s="20"/>
    </row>
    <row r="2" spans="1:23" s="6" customFormat="1" x14ac:dyDescent="0.25">
      <c r="A2" s="74" t="s">
        <v>3</v>
      </c>
      <c r="B2" s="74"/>
      <c r="C2" s="75"/>
      <c r="D2" s="75"/>
      <c r="E2" s="100"/>
      <c r="F2" s="74"/>
      <c r="G2" s="26"/>
      <c r="H2" s="26"/>
      <c r="I2" s="26"/>
    </row>
    <row r="3" spans="1:23" x14ac:dyDescent="0.25">
      <c r="A3" s="20"/>
      <c r="B3" s="20" t="s">
        <v>53</v>
      </c>
      <c r="C3" s="38">
        <v>6978</v>
      </c>
      <c r="D3" s="38">
        <v>9385</v>
      </c>
      <c r="E3" s="108">
        <f>SUM(C3:D3)</f>
        <v>16363</v>
      </c>
      <c r="F3" s="32" t="s">
        <v>86</v>
      </c>
      <c r="G3" s="20"/>
      <c r="H3" s="20"/>
      <c r="I3" s="20"/>
    </row>
    <row r="4" spans="1:23" x14ac:dyDescent="0.25">
      <c r="A4" s="20"/>
      <c r="B4" s="20" t="s">
        <v>22</v>
      </c>
      <c r="C4" s="38">
        <v>4353</v>
      </c>
      <c r="D4" s="38">
        <v>4766</v>
      </c>
      <c r="E4" s="108">
        <f>SUM(C4:D4)</f>
        <v>9119</v>
      </c>
      <c r="F4" s="32" t="s">
        <v>86</v>
      </c>
      <c r="G4" s="20"/>
      <c r="H4" s="20"/>
      <c r="I4" s="20"/>
    </row>
    <row r="5" spans="1:23" x14ac:dyDescent="0.25">
      <c r="A5" s="20"/>
      <c r="B5" s="20" t="s">
        <v>24</v>
      </c>
      <c r="C5" s="28">
        <v>0.54900000000000004</v>
      </c>
      <c r="D5" s="28">
        <v>0.42199999999999999</v>
      </c>
      <c r="E5" s="109">
        <f t="shared" ref="E5:E6" si="0">AVERAGE(C5:D5)</f>
        <v>0.48550000000000004</v>
      </c>
      <c r="F5" s="32" t="s">
        <v>87</v>
      </c>
      <c r="G5" s="20"/>
      <c r="H5" s="20"/>
      <c r="I5" s="20"/>
    </row>
    <row r="6" spans="1:23" x14ac:dyDescent="0.25">
      <c r="A6" s="20"/>
      <c r="B6" s="20" t="s">
        <v>25</v>
      </c>
      <c r="C6" s="28">
        <v>0.45100000000000001</v>
      </c>
      <c r="D6" s="28">
        <v>0.57799999999999996</v>
      </c>
      <c r="E6" s="109">
        <f t="shared" si="0"/>
        <v>0.51449999999999996</v>
      </c>
      <c r="F6" s="32" t="s">
        <v>87</v>
      </c>
      <c r="G6" s="58"/>
      <c r="H6" s="20"/>
      <c r="I6" s="20"/>
    </row>
    <row r="7" spans="1:23" x14ac:dyDescent="0.25">
      <c r="A7" s="20"/>
      <c r="B7" s="20" t="s">
        <v>23</v>
      </c>
      <c r="C7" s="38">
        <v>49088</v>
      </c>
      <c r="D7" s="38">
        <v>17466</v>
      </c>
      <c r="E7" s="108">
        <f>SUM(C7:D7)</f>
        <v>66554</v>
      </c>
      <c r="F7" s="32" t="s">
        <v>86</v>
      </c>
      <c r="G7" s="20"/>
      <c r="H7" s="20"/>
      <c r="I7" s="20"/>
    </row>
    <row r="8" spans="1:23" x14ac:dyDescent="0.25">
      <c r="A8" s="20"/>
      <c r="B8" s="20" t="s">
        <v>17</v>
      </c>
      <c r="C8" s="25">
        <v>7.03</v>
      </c>
      <c r="D8" s="25">
        <v>1.86</v>
      </c>
      <c r="E8" s="110">
        <f>AVERAGE(C8:D8)</f>
        <v>4.4450000000000003</v>
      </c>
      <c r="F8" s="32" t="s">
        <v>87</v>
      </c>
      <c r="G8" s="20"/>
      <c r="H8" s="20"/>
      <c r="I8" s="20"/>
    </row>
    <row r="9" spans="1:23" x14ac:dyDescent="0.25">
      <c r="A9" s="20"/>
      <c r="B9" s="20" t="s">
        <v>18</v>
      </c>
      <c r="C9" s="25" t="s">
        <v>187</v>
      </c>
      <c r="D9" s="40" t="s">
        <v>188</v>
      </c>
      <c r="E9" s="54" t="s">
        <v>191</v>
      </c>
      <c r="F9" s="93" t="s">
        <v>87</v>
      </c>
      <c r="G9" s="20"/>
      <c r="H9" s="20"/>
      <c r="I9" s="20"/>
    </row>
    <row r="10" spans="1:23" x14ac:dyDescent="0.25">
      <c r="A10" s="20"/>
      <c r="B10" s="20" t="s">
        <v>16</v>
      </c>
      <c r="C10" s="28">
        <v>0.48649999999999999</v>
      </c>
      <c r="D10" s="28">
        <v>0.62370000000000003</v>
      </c>
      <c r="E10" s="109">
        <f t="shared" ref="E10" si="1">AVERAGE(C10:D10)</f>
        <v>0.55510000000000004</v>
      </c>
      <c r="F10" s="32" t="s">
        <v>87</v>
      </c>
      <c r="G10" s="20"/>
      <c r="H10" s="20"/>
      <c r="I10" s="20"/>
    </row>
    <row r="11" spans="1:23" x14ac:dyDescent="0.25">
      <c r="A11" s="20"/>
      <c r="B11" s="20" t="s">
        <v>40</v>
      </c>
      <c r="C11" s="25" t="s">
        <v>37</v>
      </c>
      <c r="D11" s="25" t="s">
        <v>37</v>
      </c>
      <c r="E11" s="111" t="s">
        <v>37</v>
      </c>
      <c r="F11" s="32"/>
      <c r="G11" s="20"/>
      <c r="H11" s="20"/>
      <c r="I11" s="20"/>
    </row>
    <row r="12" spans="1:23" x14ac:dyDescent="0.25">
      <c r="A12" s="20"/>
      <c r="B12" s="20" t="s">
        <v>8</v>
      </c>
      <c r="C12" s="25" t="s">
        <v>38</v>
      </c>
      <c r="D12" s="25" t="s">
        <v>38</v>
      </c>
      <c r="E12" s="104"/>
      <c r="F12" s="32"/>
      <c r="G12" s="20"/>
      <c r="H12" s="20"/>
      <c r="I12" s="20"/>
      <c r="W12" t="s">
        <v>102</v>
      </c>
    </row>
    <row r="13" spans="1:23" x14ac:dyDescent="0.25">
      <c r="A13" s="20"/>
      <c r="B13" s="20" t="s">
        <v>9</v>
      </c>
      <c r="C13" s="25" t="s">
        <v>39</v>
      </c>
      <c r="D13" s="25" t="s">
        <v>39</v>
      </c>
      <c r="E13" s="104"/>
      <c r="F13" s="32"/>
      <c r="G13" s="20"/>
    </row>
    <row r="14" spans="1:23" x14ac:dyDescent="0.25">
      <c r="A14" s="20"/>
      <c r="B14" s="20" t="s">
        <v>41</v>
      </c>
      <c r="C14" s="25" t="s">
        <v>56</v>
      </c>
      <c r="D14" s="25" t="s">
        <v>56</v>
      </c>
      <c r="E14" s="111" t="s">
        <v>56</v>
      </c>
      <c r="F14" s="32"/>
      <c r="G14" s="20"/>
    </row>
    <row r="15" spans="1:23" x14ac:dyDescent="0.25">
      <c r="A15" s="20"/>
      <c r="B15" s="20" t="s">
        <v>8</v>
      </c>
      <c r="C15" s="25" t="s">
        <v>60</v>
      </c>
      <c r="D15" s="25" t="s">
        <v>57</v>
      </c>
      <c r="E15" s="111"/>
      <c r="F15" s="32"/>
      <c r="G15" s="20"/>
    </row>
    <row r="16" spans="1:23" x14ac:dyDescent="0.25">
      <c r="A16" s="20"/>
      <c r="B16" s="20" t="s">
        <v>9</v>
      </c>
      <c r="C16" s="25" t="s">
        <v>147</v>
      </c>
      <c r="D16" s="25" t="s">
        <v>125</v>
      </c>
      <c r="E16" s="111"/>
      <c r="F16" s="32"/>
      <c r="G16" s="20"/>
      <c r="H16" s="55"/>
      <c r="I16" s="55"/>
    </row>
    <row r="17" spans="1:9" x14ac:dyDescent="0.25">
      <c r="A17" s="20"/>
      <c r="B17" s="20" t="s">
        <v>10</v>
      </c>
      <c r="C17" s="25" t="s">
        <v>91</v>
      </c>
      <c r="D17" s="25" t="s">
        <v>84</v>
      </c>
      <c r="E17" s="111"/>
      <c r="F17" s="32"/>
      <c r="G17" s="20"/>
      <c r="H17" s="56"/>
      <c r="I17" s="56"/>
    </row>
    <row r="18" spans="1:9" x14ac:dyDescent="0.25">
      <c r="A18" s="20"/>
      <c r="B18" s="20" t="s">
        <v>11</v>
      </c>
      <c r="C18" s="25" t="s">
        <v>125</v>
      </c>
      <c r="D18" s="25" t="s">
        <v>58</v>
      </c>
      <c r="E18" s="111"/>
      <c r="F18" s="32"/>
      <c r="G18" s="20"/>
      <c r="H18" s="56"/>
      <c r="I18" s="56"/>
    </row>
    <row r="19" spans="1:9" x14ac:dyDescent="0.25">
      <c r="A19" s="20"/>
      <c r="B19" s="20" t="s">
        <v>27</v>
      </c>
      <c r="C19" s="25" t="s">
        <v>52</v>
      </c>
      <c r="D19" s="25" t="s">
        <v>52</v>
      </c>
      <c r="E19" s="167" t="s">
        <v>52</v>
      </c>
      <c r="F19" s="167"/>
      <c r="G19" s="20"/>
      <c r="H19" s="56"/>
      <c r="I19" s="56"/>
    </row>
    <row r="20" spans="1:9" x14ac:dyDescent="0.25">
      <c r="A20" s="20"/>
      <c r="B20" s="20" t="s">
        <v>28</v>
      </c>
      <c r="C20" s="25" t="s">
        <v>26</v>
      </c>
      <c r="D20" s="25" t="s">
        <v>29</v>
      </c>
      <c r="E20" s="114" t="s">
        <v>29</v>
      </c>
      <c r="F20" s="114"/>
      <c r="G20" s="20"/>
      <c r="H20" s="56"/>
      <c r="I20" s="56"/>
    </row>
    <row r="21" spans="1:9" x14ac:dyDescent="0.25">
      <c r="A21" s="20"/>
      <c r="B21" s="20" t="s">
        <v>98</v>
      </c>
      <c r="C21" s="38">
        <v>3020</v>
      </c>
      <c r="D21" s="38">
        <v>4202</v>
      </c>
      <c r="E21" s="108">
        <f>SUM(C21:D21)</f>
        <v>7222</v>
      </c>
      <c r="F21" s="115" t="s">
        <v>86</v>
      </c>
      <c r="G21" s="20"/>
      <c r="H21" s="56"/>
      <c r="I21" s="56"/>
    </row>
    <row r="22" spans="1:9" x14ac:dyDescent="0.25">
      <c r="A22" s="20"/>
      <c r="B22" s="20" t="s">
        <v>99</v>
      </c>
      <c r="C22" s="38">
        <v>1413</v>
      </c>
      <c r="D22" s="38">
        <v>2420</v>
      </c>
      <c r="E22" s="108">
        <f>SUM(C22:D22)</f>
        <v>3833</v>
      </c>
      <c r="F22" s="115" t="s">
        <v>86</v>
      </c>
      <c r="G22" s="20"/>
      <c r="H22" s="56"/>
      <c r="I22" s="56"/>
    </row>
    <row r="23" spans="1:9" x14ac:dyDescent="0.25">
      <c r="A23" s="20"/>
      <c r="B23" s="20" t="s">
        <v>45</v>
      </c>
      <c r="C23" s="25" t="s">
        <v>46</v>
      </c>
      <c r="D23" s="28" t="s">
        <v>46</v>
      </c>
      <c r="E23" s="111" t="s">
        <v>46</v>
      </c>
      <c r="F23" s="32"/>
      <c r="G23" s="20"/>
      <c r="H23" s="56"/>
      <c r="I23" s="56"/>
    </row>
    <row r="24" spans="1:9" x14ac:dyDescent="0.25">
      <c r="A24" s="20"/>
      <c r="B24" s="20" t="s">
        <v>81</v>
      </c>
      <c r="C24" s="28">
        <v>0.53390000000000004</v>
      </c>
      <c r="D24" s="28">
        <v>0.55330000000000001</v>
      </c>
      <c r="E24" s="109">
        <f>AVERAGE(C24:D24)</f>
        <v>0.54360000000000008</v>
      </c>
      <c r="F24" s="32" t="s">
        <v>87</v>
      </c>
      <c r="G24" s="20"/>
      <c r="H24" s="56"/>
      <c r="I24" s="56"/>
    </row>
    <row r="25" spans="1:9" x14ac:dyDescent="0.25">
      <c r="A25" s="74" t="s">
        <v>148</v>
      </c>
      <c r="B25" s="74"/>
      <c r="C25" s="98"/>
      <c r="D25" s="98"/>
      <c r="E25" s="98"/>
      <c r="F25" s="74"/>
      <c r="G25" s="20"/>
      <c r="H25" s="20"/>
      <c r="I25" s="20"/>
    </row>
    <row r="26" spans="1:9" x14ac:dyDescent="0.25">
      <c r="A26" s="20"/>
      <c r="B26" s="72" t="s">
        <v>108</v>
      </c>
      <c r="C26" s="99"/>
      <c r="D26" s="99"/>
      <c r="E26" s="111" t="s">
        <v>94</v>
      </c>
      <c r="F26" s="32"/>
      <c r="G26" s="20"/>
      <c r="H26" s="20"/>
      <c r="I26" s="20"/>
    </row>
    <row r="27" spans="1:9" x14ac:dyDescent="0.25">
      <c r="A27" s="20"/>
      <c r="B27" s="20" t="s">
        <v>78</v>
      </c>
      <c r="C27" s="38">
        <v>5200</v>
      </c>
      <c r="D27" s="38">
        <v>6701</v>
      </c>
      <c r="E27" s="113">
        <f t="shared" ref="E27:E29" si="2">AVERAGE(C27:D27)</f>
        <v>5950.5</v>
      </c>
      <c r="F27" s="32" t="s">
        <v>87</v>
      </c>
      <c r="G27" s="20"/>
      <c r="H27" s="20"/>
      <c r="I27" s="20"/>
    </row>
    <row r="28" spans="1:9" x14ac:dyDescent="0.25">
      <c r="A28" s="20"/>
      <c r="B28" s="20" t="s">
        <v>79</v>
      </c>
      <c r="C28" s="38">
        <v>1413</v>
      </c>
      <c r="D28" s="38">
        <v>2109</v>
      </c>
      <c r="E28" s="113">
        <f t="shared" si="2"/>
        <v>1761</v>
      </c>
      <c r="F28" s="32" t="s">
        <v>87</v>
      </c>
      <c r="G28" s="20"/>
      <c r="H28" s="20"/>
      <c r="I28" s="20"/>
    </row>
    <row r="29" spans="1:9" x14ac:dyDescent="0.25">
      <c r="A29" s="20"/>
      <c r="B29" s="20" t="s">
        <v>80</v>
      </c>
      <c r="C29" s="38">
        <v>365</v>
      </c>
      <c r="D29" s="38">
        <v>575</v>
      </c>
      <c r="E29" s="113">
        <f t="shared" si="2"/>
        <v>470</v>
      </c>
      <c r="F29" s="32" t="s">
        <v>87</v>
      </c>
      <c r="G29" s="20"/>
      <c r="H29" s="20"/>
      <c r="I29" s="20"/>
    </row>
    <row r="30" spans="1:9" s="6" customFormat="1" x14ac:dyDescent="0.25">
      <c r="A30" s="74" t="s">
        <v>114</v>
      </c>
      <c r="B30" s="74"/>
      <c r="C30" s="100"/>
      <c r="D30" s="100"/>
      <c r="E30" s="100"/>
      <c r="F30" s="74"/>
      <c r="G30" s="26"/>
      <c r="H30" s="26"/>
      <c r="I30" s="26"/>
    </row>
    <row r="31" spans="1:9" x14ac:dyDescent="0.25">
      <c r="A31" s="20"/>
      <c r="B31" s="20" t="s">
        <v>34</v>
      </c>
      <c r="C31" s="25" t="s">
        <v>35</v>
      </c>
      <c r="D31" s="25" t="s">
        <v>35</v>
      </c>
      <c r="E31" s="168" t="s">
        <v>35</v>
      </c>
      <c r="F31" s="168"/>
      <c r="G31" s="20"/>
      <c r="H31" s="20"/>
      <c r="I31" s="20"/>
    </row>
    <row r="32" spans="1:9" x14ac:dyDescent="0.25">
      <c r="A32" s="20"/>
      <c r="B32" s="20" t="s">
        <v>36</v>
      </c>
      <c r="C32" s="25">
        <v>3555</v>
      </c>
      <c r="D32" s="25">
        <v>6334</v>
      </c>
      <c r="E32" s="111">
        <f>SUM(C32:D32)</f>
        <v>9889</v>
      </c>
      <c r="F32" s="115" t="s">
        <v>86</v>
      </c>
      <c r="G32" s="20"/>
      <c r="H32" s="20"/>
      <c r="I32" s="20"/>
    </row>
    <row r="33" spans="1:9" s="6" customFormat="1" x14ac:dyDescent="0.25">
      <c r="A33" s="74" t="s">
        <v>6</v>
      </c>
      <c r="B33" s="74"/>
      <c r="C33" s="100"/>
      <c r="D33" s="100"/>
      <c r="E33" s="100"/>
      <c r="F33" s="74"/>
      <c r="G33" s="26"/>
      <c r="H33" s="26"/>
      <c r="I33" s="26"/>
    </row>
    <row r="34" spans="1:9" x14ac:dyDescent="0.25">
      <c r="A34" s="20"/>
      <c r="B34" s="72" t="s">
        <v>20</v>
      </c>
      <c r="C34" s="101"/>
      <c r="D34" s="101"/>
      <c r="E34" s="104"/>
      <c r="F34" s="32"/>
      <c r="G34" s="20"/>
      <c r="H34" s="20"/>
      <c r="I34" s="20"/>
    </row>
    <row r="35" spans="1:9" x14ac:dyDescent="0.25">
      <c r="A35" s="20"/>
      <c r="B35" s="20" t="s">
        <v>13</v>
      </c>
      <c r="C35" s="39">
        <v>421</v>
      </c>
      <c r="D35" s="38">
        <v>3474</v>
      </c>
      <c r="E35" s="111">
        <f>SUM(C35:D35)</f>
        <v>3895</v>
      </c>
      <c r="F35" s="32" t="s">
        <v>86</v>
      </c>
      <c r="G35" s="20"/>
      <c r="H35" s="20"/>
      <c r="I35" s="20"/>
    </row>
    <row r="36" spans="1:9" x14ac:dyDescent="0.25">
      <c r="A36" s="20"/>
      <c r="B36" s="20" t="s">
        <v>12</v>
      </c>
      <c r="C36" s="25">
        <v>3020</v>
      </c>
      <c r="D36" s="38">
        <v>1817</v>
      </c>
      <c r="E36" s="111">
        <f t="shared" ref="E36:E38" si="3">SUM(C36:D36)</f>
        <v>4837</v>
      </c>
      <c r="F36" s="32" t="s">
        <v>86</v>
      </c>
      <c r="G36" s="20"/>
      <c r="H36" s="20"/>
      <c r="I36" s="20"/>
    </row>
    <row r="37" spans="1:9" ht="15.75" thickBot="1" x14ac:dyDescent="0.3">
      <c r="A37" s="20"/>
      <c r="B37" s="20" t="s">
        <v>14</v>
      </c>
      <c r="C37" s="25">
        <v>64</v>
      </c>
      <c r="D37" s="25">
        <v>55</v>
      </c>
      <c r="E37" s="111">
        <f t="shared" si="3"/>
        <v>119</v>
      </c>
      <c r="F37" s="32" t="s">
        <v>86</v>
      </c>
      <c r="G37" s="20"/>
      <c r="H37" s="20"/>
      <c r="I37" s="20"/>
    </row>
    <row r="38" spans="1:9" x14ac:dyDescent="0.25">
      <c r="A38" s="20"/>
      <c r="B38" s="20" t="s">
        <v>15</v>
      </c>
      <c r="C38" s="107">
        <v>3471</v>
      </c>
      <c r="D38" s="38">
        <v>4039</v>
      </c>
      <c r="E38" s="111">
        <f t="shared" si="3"/>
        <v>7510</v>
      </c>
      <c r="F38" s="32" t="s">
        <v>86</v>
      </c>
      <c r="G38" s="20"/>
      <c r="H38" s="20"/>
      <c r="I38" s="20" t="s">
        <v>192</v>
      </c>
    </row>
    <row r="39" spans="1:9" x14ac:dyDescent="0.25">
      <c r="A39" s="20"/>
      <c r="B39" s="72" t="s">
        <v>70</v>
      </c>
      <c r="C39" s="101"/>
      <c r="D39" s="101"/>
      <c r="E39" s="104"/>
      <c r="F39" s="32"/>
      <c r="G39" s="20"/>
      <c r="H39" s="20"/>
      <c r="I39" s="20"/>
    </row>
    <row r="40" spans="1:9" x14ac:dyDescent="0.25">
      <c r="A40" s="20"/>
      <c r="B40" s="20" t="s">
        <v>30</v>
      </c>
      <c r="C40" s="25" t="s">
        <v>1</v>
      </c>
      <c r="D40" s="25" t="s">
        <v>65</v>
      </c>
      <c r="E40" s="104"/>
      <c r="F40" s="32"/>
      <c r="G40" s="20"/>
      <c r="H40" s="20"/>
      <c r="I40" s="20"/>
    </row>
    <row r="41" spans="1:9" x14ac:dyDescent="0.25">
      <c r="A41" s="20"/>
      <c r="B41" s="20" t="s">
        <v>8</v>
      </c>
      <c r="C41" s="25" t="s">
        <v>67</v>
      </c>
      <c r="D41" s="25" t="s">
        <v>155</v>
      </c>
      <c r="E41" s="104"/>
      <c r="F41" s="32"/>
      <c r="G41" s="20"/>
      <c r="H41" s="20"/>
      <c r="I41" s="20"/>
    </row>
    <row r="42" spans="1:9" x14ac:dyDescent="0.25">
      <c r="A42" s="20"/>
      <c r="B42" s="20" t="s">
        <v>9</v>
      </c>
      <c r="C42" s="25" t="s">
        <v>185</v>
      </c>
      <c r="D42" s="53" t="s">
        <v>42</v>
      </c>
      <c r="E42" s="104"/>
      <c r="F42" s="32"/>
      <c r="G42" s="20"/>
      <c r="H42" s="20"/>
      <c r="I42" s="20"/>
    </row>
    <row r="43" spans="1:9" x14ac:dyDescent="0.25">
      <c r="A43" s="20"/>
      <c r="B43" s="20" t="s">
        <v>10</v>
      </c>
      <c r="C43" s="25" t="s">
        <v>65</v>
      </c>
      <c r="D43" s="25" t="s">
        <v>176</v>
      </c>
      <c r="E43" s="104"/>
      <c r="F43" s="32"/>
      <c r="G43" s="20"/>
      <c r="I43" s="20"/>
    </row>
    <row r="44" spans="1:9" x14ac:dyDescent="0.25">
      <c r="A44" s="20"/>
      <c r="B44" s="20" t="s">
        <v>11</v>
      </c>
      <c r="C44" s="25" t="s">
        <v>186</v>
      </c>
      <c r="D44" s="87" t="s">
        <v>143</v>
      </c>
      <c r="E44" s="104"/>
      <c r="F44" s="32"/>
      <c r="G44" s="20"/>
      <c r="H44" s="20"/>
      <c r="I44" s="20"/>
    </row>
    <row r="45" spans="1:9" x14ac:dyDescent="0.25">
      <c r="A45" s="20"/>
      <c r="B45" s="72" t="s">
        <v>69</v>
      </c>
      <c r="C45" s="101"/>
      <c r="D45" s="101"/>
      <c r="E45" s="111" t="s">
        <v>61</v>
      </c>
      <c r="F45" s="32"/>
      <c r="G45" s="20"/>
      <c r="H45" s="20"/>
      <c r="I45" s="20"/>
    </row>
    <row r="46" spans="1:9" x14ac:dyDescent="0.25">
      <c r="A46" s="20"/>
      <c r="B46" s="20" t="s">
        <v>30</v>
      </c>
      <c r="C46" s="25" t="s">
        <v>143</v>
      </c>
      <c r="D46" s="25" t="s">
        <v>143</v>
      </c>
      <c r="E46" s="104"/>
      <c r="F46" s="32"/>
      <c r="G46" s="20"/>
      <c r="H46" s="20"/>
      <c r="I46" s="20"/>
    </row>
    <row r="47" spans="1:9" x14ac:dyDescent="0.25">
      <c r="A47" s="20"/>
      <c r="B47" s="20" t="s">
        <v>8</v>
      </c>
      <c r="C47" s="97" t="s">
        <v>62</v>
      </c>
      <c r="D47" s="25" t="s">
        <v>181</v>
      </c>
      <c r="E47" s="104"/>
      <c r="F47" s="32"/>
      <c r="G47" s="20"/>
      <c r="H47" s="20"/>
      <c r="I47" s="20"/>
    </row>
    <row r="48" spans="1:9" x14ac:dyDescent="0.25">
      <c r="A48" s="20"/>
      <c r="B48" s="20" t="s">
        <v>9</v>
      </c>
      <c r="C48" s="97" t="s">
        <v>62</v>
      </c>
      <c r="D48" s="25" t="s">
        <v>189</v>
      </c>
      <c r="E48" s="104"/>
      <c r="F48" s="32"/>
      <c r="G48" s="20"/>
      <c r="H48" s="20"/>
      <c r="I48" s="20"/>
    </row>
    <row r="49" spans="1:9" x14ac:dyDescent="0.25">
      <c r="A49" s="74" t="s">
        <v>144</v>
      </c>
      <c r="B49" s="74"/>
      <c r="C49" s="100"/>
      <c r="D49" s="100"/>
      <c r="E49" s="100"/>
      <c r="F49" s="74"/>
      <c r="G49" s="20"/>
      <c r="H49" s="20"/>
      <c r="I49" s="20"/>
    </row>
    <row r="50" spans="1:9" x14ac:dyDescent="0.25">
      <c r="A50" s="20"/>
      <c r="B50" s="72" t="s">
        <v>149</v>
      </c>
      <c r="C50" s="101"/>
      <c r="D50" s="101"/>
      <c r="E50" s="104"/>
      <c r="F50" s="32"/>
      <c r="G50" s="20"/>
      <c r="H50" s="20"/>
      <c r="I50" s="20"/>
    </row>
    <row r="51" spans="1:9" x14ac:dyDescent="0.25">
      <c r="A51" s="20"/>
      <c r="B51" s="20" t="s">
        <v>30</v>
      </c>
      <c r="C51" s="25" t="s">
        <v>165</v>
      </c>
      <c r="D51" s="25" t="s">
        <v>95</v>
      </c>
      <c r="E51" s="104"/>
      <c r="F51" s="32"/>
      <c r="G51" s="20"/>
      <c r="H51" s="20"/>
      <c r="I51" s="20"/>
    </row>
    <row r="52" spans="1:9" x14ac:dyDescent="0.25">
      <c r="A52" s="20"/>
      <c r="B52" s="20" t="s">
        <v>8</v>
      </c>
      <c r="C52" s="25" t="s">
        <v>183</v>
      </c>
      <c r="D52" s="25" t="s">
        <v>48</v>
      </c>
      <c r="E52" s="104"/>
      <c r="F52" s="32"/>
    </row>
    <row r="53" spans="1:9" x14ac:dyDescent="0.25">
      <c r="A53" s="20"/>
      <c r="B53" s="20" t="s">
        <v>9</v>
      </c>
      <c r="C53" s="25" t="s">
        <v>173</v>
      </c>
      <c r="D53" s="25" t="s">
        <v>49</v>
      </c>
      <c r="E53" s="104"/>
      <c r="F53" s="32"/>
    </row>
    <row r="54" spans="1:9" x14ac:dyDescent="0.25">
      <c r="A54" s="20"/>
      <c r="B54" s="20" t="s">
        <v>10</v>
      </c>
      <c r="C54" s="25" t="s">
        <v>150</v>
      </c>
      <c r="D54" s="25" t="s">
        <v>157</v>
      </c>
      <c r="E54" s="104"/>
      <c r="F54" s="32"/>
    </row>
    <row r="55" spans="1:9" x14ac:dyDescent="0.25">
      <c r="A55" s="20"/>
      <c r="B55" s="20" t="s">
        <v>11</v>
      </c>
      <c r="C55" s="25" t="s">
        <v>184</v>
      </c>
      <c r="D55" s="25" t="s">
        <v>190</v>
      </c>
      <c r="E55" s="104"/>
      <c r="F55" s="32"/>
    </row>
    <row r="56" spans="1:9" x14ac:dyDescent="0.25">
      <c r="A56" s="20"/>
      <c r="C56" s="102"/>
      <c r="D56" s="112"/>
    </row>
    <row r="57" spans="1:9" x14ac:dyDescent="0.25">
      <c r="A57" s="20"/>
    </row>
    <row r="58" spans="1:9" x14ac:dyDescent="0.25">
      <c r="A58" s="20"/>
    </row>
    <row r="59" spans="1:9" x14ac:dyDescent="0.25">
      <c r="A59" s="20"/>
    </row>
    <row r="60" spans="1:9" x14ac:dyDescent="0.25">
      <c r="A60" s="20"/>
    </row>
    <row r="61" spans="1:9" x14ac:dyDescent="0.25">
      <c r="A61" s="20"/>
    </row>
    <row r="62" spans="1:9" x14ac:dyDescent="0.25">
      <c r="A62" s="20"/>
    </row>
  </sheetData>
  <mergeCells count="4">
    <mergeCell ref="A1:B1"/>
    <mergeCell ref="E1:F1"/>
    <mergeCell ref="E19:F19"/>
    <mergeCell ref="E31:F31"/>
  </mergeCell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W62"/>
  <sheetViews>
    <sheetView workbookViewId="0">
      <pane ySplit="1" topLeftCell="A2" activePane="bottomLeft" state="frozen"/>
      <selection pane="bottomLeft" activeCell="T11" sqref="T11"/>
    </sheetView>
  </sheetViews>
  <sheetFormatPr defaultRowHeight="15" x14ac:dyDescent="0.25"/>
  <cols>
    <col min="1" max="1" width="5.28515625" customWidth="1"/>
    <col min="2" max="2" width="29.140625" customWidth="1"/>
    <col min="3" max="3" width="29" style="1" customWidth="1"/>
    <col min="4" max="4" width="24.85546875" style="16" customWidth="1"/>
    <col min="5" max="5" width="10.42578125" style="91" customWidth="1"/>
    <col min="6" max="6" width="7.42578125" style="6" customWidth="1"/>
  </cols>
  <sheetData>
    <row r="1" spans="1:23" x14ac:dyDescent="0.25">
      <c r="A1" s="163" t="s">
        <v>4</v>
      </c>
      <c r="B1" s="163"/>
      <c r="C1" s="88" t="s">
        <v>0</v>
      </c>
      <c r="D1" s="19" t="s">
        <v>1</v>
      </c>
      <c r="E1" s="164" t="s">
        <v>2</v>
      </c>
      <c r="F1" s="164"/>
      <c r="G1" s="20"/>
      <c r="H1" s="20"/>
      <c r="I1" s="20"/>
    </row>
    <row r="2" spans="1:23" s="6" customFormat="1" x14ac:dyDescent="0.25">
      <c r="A2" s="74" t="s">
        <v>3</v>
      </c>
      <c r="B2" s="74"/>
      <c r="C2" s="75"/>
      <c r="D2" s="75"/>
      <c r="E2" s="75"/>
      <c r="F2" s="74"/>
      <c r="G2" s="26"/>
      <c r="H2" s="26"/>
      <c r="I2" s="26"/>
    </row>
    <row r="3" spans="1:23" x14ac:dyDescent="0.25">
      <c r="A3" s="20"/>
      <c r="B3" s="20" t="s">
        <v>53</v>
      </c>
      <c r="C3" s="38">
        <v>9007</v>
      </c>
      <c r="D3" s="38">
        <v>10473</v>
      </c>
      <c r="E3" s="33">
        <f>SUM(C3:D3)</f>
        <v>19480</v>
      </c>
      <c r="F3" s="32" t="s">
        <v>86</v>
      </c>
      <c r="G3" s="20"/>
      <c r="H3" s="20"/>
      <c r="I3" s="20"/>
    </row>
    <row r="4" spans="1:23" x14ac:dyDescent="0.25">
      <c r="A4" s="20"/>
      <c r="B4" s="20" t="s">
        <v>22</v>
      </c>
      <c r="C4" s="38">
        <v>5451</v>
      </c>
      <c r="D4" s="38">
        <v>5403</v>
      </c>
      <c r="E4" s="33">
        <f>SUM(C4:D4)</f>
        <v>10854</v>
      </c>
      <c r="F4" s="32" t="s">
        <v>86</v>
      </c>
      <c r="G4" s="20"/>
      <c r="H4" s="20"/>
      <c r="I4" s="20"/>
    </row>
    <row r="5" spans="1:23" x14ac:dyDescent="0.25">
      <c r="A5" s="20"/>
      <c r="B5" s="20" t="s">
        <v>24</v>
      </c>
      <c r="C5" s="28">
        <v>0.45800000000000002</v>
      </c>
      <c r="D5" s="28">
        <v>0.434</v>
      </c>
      <c r="E5" s="34">
        <f t="shared" ref="E5:E6" si="0">AVERAGE(C5:D5)</f>
        <v>0.44600000000000001</v>
      </c>
      <c r="F5" s="32" t="s">
        <v>87</v>
      </c>
      <c r="G5" s="20"/>
      <c r="H5" s="20"/>
      <c r="I5" s="20"/>
    </row>
    <row r="6" spans="1:23" x14ac:dyDescent="0.25">
      <c r="A6" s="20"/>
      <c r="B6" s="20" t="s">
        <v>25</v>
      </c>
      <c r="C6" s="28">
        <v>0.54200000000000004</v>
      </c>
      <c r="D6" s="28">
        <v>0.56599999999999995</v>
      </c>
      <c r="E6" s="34">
        <f t="shared" si="0"/>
        <v>0.55400000000000005</v>
      </c>
      <c r="F6" s="32" t="s">
        <v>87</v>
      </c>
      <c r="G6" s="58"/>
      <c r="H6" s="20"/>
      <c r="I6" s="20"/>
    </row>
    <row r="7" spans="1:23" x14ac:dyDescent="0.25">
      <c r="A7" s="20"/>
      <c r="B7" s="20" t="s">
        <v>23</v>
      </c>
      <c r="C7" s="38">
        <v>58233</v>
      </c>
      <c r="D7" s="38">
        <v>19928</v>
      </c>
      <c r="E7" s="33">
        <f>SUM(C7:D7)</f>
        <v>78161</v>
      </c>
      <c r="F7" s="32" t="s">
        <v>86</v>
      </c>
      <c r="G7" s="20"/>
      <c r="H7" s="20"/>
      <c r="I7" s="20"/>
    </row>
    <row r="8" spans="1:23" x14ac:dyDescent="0.25">
      <c r="A8" s="20"/>
      <c r="B8" s="20" t="s">
        <v>17</v>
      </c>
      <c r="C8" s="25">
        <v>6.47</v>
      </c>
      <c r="D8" s="25">
        <v>1.9</v>
      </c>
      <c r="E8" s="35">
        <f>AVERAGE(C8:D8)</f>
        <v>4.1849999999999996</v>
      </c>
      <c r="F8" s="32" t="s">
        <v>87</v>
      </c>
      <c r="G8" s="20"/>
      <c r="H8" s="20"/>
      <c r="I8" s="20"/>
    </row>
    <row r="9" spans="1:23" x14ac:dyDescent="0.25">
      <c r="A9" s="20"/>
      <c r="B9" s="20" t="s">
        <v>18</v>
      </c>
      <c r="C9" s="25" t="s">
        <v>177</v>
      </c>
      <c r="D9" s="40" t="s">
        <v>178</v>
      </c>
      <c r="E9" s="54" t="s">
        <v>179</v>
      </c>
      <c r="F9" s="89" t="s">
        <v>87</v>
      </c>
      <c r="G9" s="20"/>
      <c r="H9" s="20"/>
      <c r="I9" s="20"/>
    </row>
    <row r="10" spans="1:23" x14ac:dyDescent="0.25">
      <c r="A10" s="20"/>
      <c r="B10" s="20" t="s">
        <v>16</v>
      </c>
      <c r="C10" s="28">
        <v>0.4985</v>
      </c>
      <c r="D10" s="28">
        <v>0.62309999999999999</v>
      </c>
      <c r="E10" s="34">
        <f t="shared" ref="E10" si="1">AVERAGE(C10:D10)</f>
        <v>0.56079999999999997</v>
      </c>
      <c r="F10" s="32" t="s">
        <v>87</v>
      </c>
      <c r="G10" s="20"/>
      <c r="H10" s="20"/>
      <c r="I10" s="20"/>
    </row>
    <row r="11" spans="1:23" x14ac:dyDescent="0.25">
      <c r="A11" s="20"/>
      <c r="B11" s="20" t="s">
        <v>40</v>
      </c>
      <c r="C11" s="25" t="s">
        <v>37</v>
      </c>
      <c r="D11" s="25" t="s">
        <v>37</v>
      </c>
      <c r="E11" s="90" t="s">
        <v>37</v>
      </c>
      <c r="F11" s="32"/>
      <c r="G11" s="20"/>
      <c r="H11" s="20"/>
      <c r="I11" s="20"/>
    </row>
    <row r="12" spans="1:23" x14ac:dyDescent="0.25">
      <c r="A12" s="20"/>
      <c r="B12" s="20" t="s">
        <v>8</v>
      </c>
      <c r="C12" s="25" t="s">
        <v>38</v>
      </c>
      <c r="D12" s="25" t="s">
        <v>38</v>
      </c>
      <c r="E12" s="90"/>
      <c r="F12" s="32"/>
      <c r="G12" s="20"/>
      <c r="H12" s="20"/>
      <c r="I12" s="20"/>
      <c r="W12" t="s">
        <v>102</v>
      </c>
    </row>
    <row r="13" spans="1:23" x14ac:dyDescent="0.25">
      <c r="A13" s="20"/>
      <c r="B13" s="20" t="s">
        <v>9</v>
      </c>
      <c r="C13" s="25" t="s">
        <v>146</v>
      </c>
      <c r="D13" s="25" t="s">
        <v>39</v>
      </c>
      <c r="E13" s="90"/>
      <c r="F13" s="32"/>
      <c r="G13" s="20"/>
    </row>
    <row r="14" spans="1:23" x14ac:dyDescent="0.25">
      <c r="A14" s="20"/>
      <c r="B14" s="20" t="s">
        <v>41</v>
      </c>
      <c r="C14" s="25" t="s">
        <v>56</v>
      </c>
      <c r="D14" s="25" t="s">
        <v>56</v>
      </c>
      <c r="E14" s="90" t="s">
        <v>56</v>
      </c>
      <c r="F14" s="32"/>
      <c r="G14" s="20"/>
    </row>
    <row r="15" spans="1:23" x14ac:dyDescent="0.25">
      <c r="A15" s="20"/>
      <c r="B15" s="20" t="s">
        <v>8</v>
      </c>
      <c r="C15" s="25" t="s">
        <v>147</v>
      </c>
      <c r="D15" s="25" t="s">
        <v>57</v>
      </c>
      <c r="E15" s="90"/>
      <c r="F15" s="32"/>
      <c r="G15" s="20"/>
    </row>
    <row r="16" spans="1:23" x14ac:dyDescent="0.25">
      <c r="A16" s="20"/>
      <c r="B16" s="20" t="s">
        <v>9</v>
      </c>
      <c r="C16" s="25" t="s">
        <v>91</v>
      </c>
      <c r="D16" s="25" t="s">
        <v>91</v>
      </c>
      <c r="E16" s="90"/>
      <c r="F16" s="32"/>
      <c r="G16" s="20"/>
      <c r="H16" s="55"/>
      <c r="I16" s="55"/>
    </row>
    <row r="17" spans="1:9" x14ac:dyDescent="0.25">
      <c r="A17" s="20"/>
      <c r="B17" s="20" t="s">
        <v>10</v>
      </c>
      <c r="C17" s="25" t="s">
        <v>60</v>
      </c>
      <c r="D17" s="25" t="s">
        <v>125</v>
      </c>
      <c r="E17" s="90"/>
      <c r="F17" s="32"/>
      <c r="G17" s="20"/>
      <c r="H17" s="56"/>
      <c r="I17" s="56"/>
    </row>
    <row r="18" spans="1:9" x14ac:dyDescent="0.25">
      <c r="A18" s="20"/>
      <c r="B18" s="20" t="s">
        <v>11</v>
      </c>
      <c r="C18" s="25" t="s">
        <v>59</v>
      </c>
      <c r="D18" s="25" t="s">
        <v>84</v>
      </c>
      <c r="E18" s="90"/>
      <c r="F18" s="32"/>
      <c r="G18" s="20"/>
      <c r="H18" s="56"/>
      <c r="I18" s="56"/>
    </row>
    <row r="19" spans="1:9" x14ac:dyDescent="0.25">
      <c r="A19" s="20"/>
      <c r="B19" s="20" t="s">
        <v>27</v>
      </c>
      <c r="C19" s="25" t="s">
        <v>52</v>
      </c>
      <c r="D19" s="25" t="s">
        <v>52</v>
      </c>
      <c r="E19" s="170" t="s">
        <v>52</v>
      </c>
      <c r="F19" s="170"/>
      <c r="G19" s="20"/>
      <c r="H19" s="56"/>
      <c r="I19" s="56"/>
    </row>
    <row r="20" spans="1:9" x14ac:dyDescent="0.25">
      <c r="A20" s="20"/>
      <c r="B20" s="20" t="s">
        <v>28</v>
      </c>
      <c r="C20" s="25" t="s">
        <v>29</v>
      </c>
      <c r="D20" s="25" t="s">
        <v>29</v>
      </c>
      <c r="E20" s="89" t="s">
        <v>29</v>
      </c>
      <c r="F20" s="89"/>
      <c r="G20" s="20"/>
      <c r="H20" s="56"/>
      <c r="I20" s="56"/>
    </row>
    <row r="21" spans="1:9" x14ac:dyDescent="0.25">
      <c r="A21" s="20"/>
      <c r="B21" s="20" t="s">
        <v>98</v>
      </c>
      <c r="C21" s="38">
        <v>4000</v>
      </c>
      <c r="D21" s="38">
        <v>4320</v>
      </c>
      <c r="E21" s="33">
        <f>SUM(C21:D21)</f>
        <v>8320</v>
      </c>
      <c r="F21" s="32"/>
      <c r="G21" s="20"/>
      <c r="H21" s="56"/>
      <c r="I21" s="56"/>
    </row>
    <row r="22" spans="1:9" x14ac:dyDescent="0.25">
      <c r="A22" s="20"/>
      <c r="B22" s="20" t="s">
        <v>99</v>
      </c>
      <c r="C22" s="38">
        <v>2896</v>
      </c>
      <c r="D22" s="38">
        <v>2829</v>
      </c>
      <c r="E22" s="50"/>
      <c r="F22" s="32"/>
      <c r="G22" s="20"/>
      <c r="H22" s="56"/>
      <c r="I22" s="56"/>
    </row>
    <row r="23" spans="1:9" x14ac:dyDescent="0.25">
      <c r="A23" s="20"/>
      <c r="B23" s="20" t="s">
        <v>45</v>
      </c>
      <c r="C23" s="25" t="s">
        <v>46</v>
      </c>
      <c r="D23" s="28" t="s">
        <v>46</v>
      </c>
      <c r="E23" s="90" t="s">
        <v>46</v>
      </c>
      <c r="F23" s="32"/>
      <c r="G23" s="20"/>
      <c r="H23" s="56"/>
      <c r="I23" s="56"/>
    </row>
    <row r="24" spans="1:9" x14ac:dyDescent="0.25">
      <c r="A24" s="20"/>
      <c r="B24" s="20" t="s">
        <v>81</v>
      </c>
      <c r="C24" s="28">
        <v>0.52359999999999995</v>
      </c>
      <c r="D24" s="28">
        <v>0.54830000000000001</v>
      </c>
      <c r="E24" s="34">
        <f>AVERAGE(C24:D24)</f>
        <v>0.53594999999999993</v>
      </c>
      <c r="F24" s="32" t="s">
        <v>87</v>
      </c>
      <c r="G24" s="20"/>
      <c r="H24" s="56"/>
      <c r="I24" s="56"/>
    </row>
    <row r="25" spans="1:9" x14ac:dyDescent="0.25">
      <c r="A25" s="74" t="s">
        <v>148</v>
      </c>
      <c r="B25" s="74"/>
      <c r="C25" s="76"/>
      <c r="D25" s="76"/>
      <c r="E25" s="76"/>
      <c r="F25" s="74"/>
      <c r="G25" s="20"/>
      <c r="H25" s="20"/>
      <c r="I25" s="20"/>
    </row>
    <row r="26" spans="1:9" x14ac:dyDescent="0.25">
      <c r="A26" s="20"/>
      <c r="B26" s="72" t="s">
        <v>108</v>
      </c>
      <c r="C26" s="77"/>
      <c r="D26" s="77"/>
      <c r="E26" s="90" t="s">
        <v>94</v>
      </c>
      <c r="F26" s="32"/>
      <c r="G26" s="20"/>
      <c r="H26" s="20"/>
      <c r="I26" s="20"/>
    </row>
    <row r="27" spans="1:9" x14ac:dyDescent="0.25">
      <c r="A27" s="20"/>
      <c r="B27" s="20" t="s">
        <v>78</v>
      </c>
      <c r="C27" s="38">
        <v>6245</v>
      </c>
      <c r="D27" s="38">
        <v>7405</v>
      </c>
      <c r="E27" s="50">
        <f t="shared" ref="E27:E29" si="2">AVERAGE(C27:D27)</f>
        <v>6825</v>
      </c>
      <c r="F27" s="32" t="s">
        <v>87</v>
      </c>
      <c r="G27" s="20"/>
      <c r="H27" s="20"/>
      <c r="I27" s="20"/>
    </row>
    <row r="28" spans="1:9" x14ac:dyDescent="0.25">
      <c r="A28" s="20"/>
      <c r="B28" s="20" t="s">
        <v>79</v>
      </c>
      <c r="C28" s="38">
        <v>2149</v>
      </c>
      <c r="D28" s="38">
        <v>2425</v>
      </c>
      <c r="E28" s="50">
        <f t="shared" si="2"/>
        <v>2287</v>
      </c>
      <c r="F28" s="32" t="s">
        <v>87</v>
      </c>
      <c r="G28" s="20"/>
      <c r="H28" s="20"/>
      <c r="I28" s="20"/>
    </row>
    <row r="29" spans="1:9" x14ac:dyDescent="0.25">
      <c r="A29" s="20"/>
      <c r="B29" s="20" t="s">
        <v>80</v>
      </c>
      <c r="C29" s="38">
        <v>613</v>
      </c>
      <c r="D29" s="38">
        <v>643</v>
      </c>
      <c r="E29" s="50">
        <f t="shared" si="2"/>
        <v>628</v>
      </c>
      <c r="F29" s="32" t="s">
        <v>87</v>
      </c>
      <c r="G29" s="20"/>
      <c r="H29" s="20"/>
      <c r="I29" s="20"/>
    </row>
    <row r="30" spans="1:9" s="6" customFormat="1" x14ac:dyDescent="0.25">
      <c r="A30" s="74" t="s">
        <v>114</v>
      </c>
      <c r="B30" s="74"/>
      <c r="C30" s="75"/>
      <c r="D30" s="75"/>
      <c r="E30" s="75"/>
      <c r="F30" s="74"/>
      <c r="G30" s="26"/>
      <c r="H30" s="26"/>
      <c r="I30" s="26"/>
    </row>
    <row r="31" spans="1:9" x14ac:dyDescent="0.25">
      <c r="A31" s="20"/>
      <c r="B31" s="20" t="s">
        <v>34</v>
      </c>
      <c r="C31" s="25" t="s">
        <v>35</v>
      </c>
      <c r="D31" s="25" t="s">
        <v>35</v>
      </c>
      <c r="E31" s="169" t="s">
        <v>35</v>
      </c>
      <c r="F31" s="169"/>
      <c r="G31" s="20"/>
      <c r="H31" s="20"/>
      <c r="I31" s="20"/>
    </row>
    <row r="32" spans="1:9" x14ac:dyDescent="0.25">
      <c r="A32" s="20"/>
      <c r="B32" s="20" t="s">
        <v>36</v>
      </c>
      <c r="C32" s="25">
        <v>4694</v>
      </c>
      <c r="D32" s="25">
        <v>7073</v>
      </c>
      <c r="E32" s="90">
        <f>SUM(C32:D32)</f>
        <v>11767</v>
      </c>
      <c r="F32" s="32" t="s">
        <v>86</v>
      </c>
      <c r="G32" s="20"/>
      <c r="H32" s="20"/>
      <c r="I32" s="20"/>
    </row>
    <row r="33" spans="1:9" s="6" customFormat="1" x14ac:dyDescent="0.25">
      <c r="A33" s="74" t="s">
        <v>6</v>
      </c>
      <c r="B33" s="74"/>
      <c r="C33" s="75"/>
      <c r="D33" s="75"/>
      <c r="E33" s="75"/>
      <c r="F33" s="74"/>
      <c r="G33" s="26"/>
      <c r="H33" s="26"/>
      <c r="I33" s="26"/>
    </row>
    <row r="34" spans="1:9" x14ac:dyDescent="0.25">
      <c r="A34" s="20"/>
      <c r="B34" s="72" t="s">
        <v>20</v>
      </c>
      <c r="C34" s="71"/>
      <c r="D34" s="71"/>
      <c r="E34" s="90"/>
      <c r="F34" s="32"/>
      <c r="G34" s="20"/>
      <c r="H34" s="20"/>
      <c r="I34" s="20"/>
    </row>
    <row r="35" spans="1:9" x14ac:dyDescent="0.25">
      <c r="A35" s="20"/>
      <c r="B35" s="20" t="s">
        <v>13</v>
      </c>
      <c r="C35" s="39">
        <v>1125</v>
      </c>
      <c r="D35" s="39">
        <v>3731</v>
      </c>
      <c r="E35" s="90">
        <f>SUM(C35:D35)</f>
        <v>4856</v>
      </c>
      <c r="F35" s="32" t="s">
        <v>86</v>
      </c>
      <c r="G35" s="20"/>
      <c r="H35" s="20"/>
      <c r="I35" s="20"/>
    </row>
    <row r="36" spans="1:9" x14ac:dyDescent="0.25">
      <c r="A36" s="20"/>
      <c r="B36" s="20" t="s">
        <v>12</v>
      </c>
      <c r="C36" s="25">
        <v>3087</v>
      </c>
      <c r="D36" s="25">
        <v>2398</v>
      </c>
      <c r="E36" s="90">
        <f t="shared" ref="E36:E38" si="3">SUM(C36:D36)</f>
        <v>5485</v>
      </c>
      <c r="F36" s="32" t="s">
        <v>86</v>
      </c>
      <c r="G36" s="20"/>
      <c r="H36" s="20"/>
      <c r="I36" s="20"/>
    </row>
    <row r="37" spans="1:9" x14ac:dyDescent="0.25">
      <c r="A37" s="20"/>
      <c r="B37" s="20" t="s">
        <v>14</v>
      </c>
      <c r="C37" s="25">
        <v>16</v>
      </c>
      <c r="D37" s="25">
        <v>48</v>
      </c>
      <c r="E37" s="90">
        <f t="shared" si="3"/>
        <v>64</v>
      </c>
      <c r="F37" s="32" t="s">
        <v>86</v>
      </c>
      <c r="G37" s="20"/>
      <c r="H37" s="20"/>
      <c r="I37" s="20"/>
    </row>
    <row r="38" spans="1:9" x14ac:dyDescent="0.25">
      <c r="A38" s="20"/>
      <c r="B38" s="20" t="s">
        <v>15</v>
      </c>
      <c r="C38" s="25">
        <v>4779</v>
      </c>
      <c r="D38" s="25">
        <v>4296</v>
      </c>
      <c r="E38" s="90">
        <f t="shared" si="3"/>
        <v>9075</v>
      </c>
      <c r="F38" s="32" t="s">
        <v>86</v>
      </c>
      <c r="G38" s="20"/>
      <c r="H38" s="20"/>
      <c r="I38" s="20"/>
    </row>
    <row r="39" spans="1:9" x14ac:dyDescent="0.25">
      <c r="A39" s="20"/>
      <c r="B39" s="72" t="s">
        <v>70</v>
      </c>
      <c r="C39" s="73"/>
      <c r="D39" s="73"/>
      <c r="E39" s="90"/>
      <c r="F39" s="32"/>
      <c r="G39" s="20"/>
      <c r="H39" s="20"/>
      <c r="I39" s="20"/>
    </row>
    <row r="40" spans="1:9" x14ac:dyDescent="0.25">
      <c r="A40" s="20"/>
      <c r="B40" s="20" t="s">
        <v>30</v>
      </c>
      <c r="C40" s="25" t="s">
        <v>1</v>
      </c>
      <c r="D40" s="25" t="s">
        <v>65</v>
      </c>
      <c r="E40" s="90"/>
      <c r="F40" s="32"/>
      <c r="G40" s="20"/>
      <c r="H40" s="20"/>
      <c r="I40" s="20"/>
    </row>
    <row r="41" spans="1:9" x14ac:dyDescent="0.25">
      <c r="A41" s="20"/>
      <c r="B41" s="20" t="s">
        <v>8</v>
      </c>
      <c r="C41" s="25" t="s">
        <v>67</v>
      </c>
      <c r="D41" s="25" t="s">
        <v>155</v>
      </c>
      <c r="E41" s="90"/>
      <c r="F41" s="32"/>
      <c r="G41" s="20"/>
      <c r="H41" s="20"/>
      <c r="I41" s="20"/>
    </row>
    <row r="42" spans="1:9" x14ac:dyDescent="0.25">
      <c r="A42" s="20"/>
      <c r="B42" s="20" t="s">
        <v>9</v>
      </c>
      <c r="C42" s="25" t="s">
        <v>175</v>
      </c>
      <c r="D42" s="53" t="s">
        <v>42</v>
      </c>
      <c r="E42" s="90"/>
      <c r="F42" s="32"/>
      <c r="G42" s="20"/>
      <c r="H42" s="20"/>
      <c r="I42" s="20"/>
    </row>
    <row r="43" spans="1:9" x14ac:dyDescent="0.25">
      <c r="A43" s="20"/>
      <c r="B43" s="20" t="s">
        <v>10</v>
      </c>
      <c r="C43" s="25" t="s">
        <v>164</v>
      </c>
      <c r="D43" s="25" t="s">
        <v>176</v>
      </c>
      <c r="E43" s="90"/>
      <c r="F43" s="32"/>
      <c r="G43" s="20"/>
      <c r="I43" s="20"/>
    </row>
    <row r="44" spans="1:9" x14ac:dyDescent="0.25">
      <c r="A44" s="20"/>
      <c r="B44" s="20" t="s">
        <v>11</v>
      </c>
      <c r="C44" s="25" t="s">
        <v>176</v>
      </c>
      <c r="D44" s="94" t="s">
        <v>180</v>
      </c>
      <c r="E44" s="90"/>
      <c r="F44" s="32"/>
      <c r="G44" s="20"/>
      <c r="H44" s="20"/>
      <c r="I44" s="20"/>
    </row>
    <row r="45" spans="1:9" x14ac:dyDescent="0.25">
      <c r="A45" s="20"/>
      <c r="B45" s="72" t="s">
        <v>69</v>
      </c>
      <c r="C45" s="73"/>
      <c r="D45" s="73"/>
      <c r="E45" s="90" t="s">
        <v>61</v>
      </c>
      <c r="F45" s="32"/>
      <c r="G45" s="20"/>
      <c r="H45" s="20"/>
      <c r="I45" s="20"/>
    </row>
    <row r="46" spans="1:9" x14ac:dyDescent="0.25">
      <c r="A46" s="20"/>
      <c r="B46" s="20" t="s">
        <v>30</v>
      </c>
      <c r="C46" s="25" t="s">
        <v>143</v>
      </c>
      <c r="D46" s="25" t="s">
        <v>143</v>
      </c>
      <c r="E46" s="90"/>
      <c r="F46" s="32"/>
      <c r="G46" s="20"/>
      <c r="H46" s="20"/>
      <c r="I46" s="20"/>
    </row>
    <row r="47" spans="1:9" x14ac:dyDescent="0.25">
      <c r="A47" s="20"/>
      <c r="B47" s="20" t="s">
        <v>8</v>
      </c>
      <c r="C47" s="25" t="s">
        <v>62</v>
      </c>
      <c r="D47" s="25" t="s">
        <v>181</v>
      </c>
      <c r="E47" s="90"/>
      <c r="F47" s="32"/>
      <c r="G47" s="20"/>
      <c r="H47" s="20"/>
      <c r="I47" s="20"/>
    </row>
    <row r="48" spans="1:9" x14ac:dyDescent="0.25">
      <c r="A48" s="20"/>
      <c r="B48" s="20" t="s">
        <v>9</v>
      </c>
      <c r="C48" s="25" t="s">
        <v>62</v>
      </c>
      <c r="D48" s="25" t="s">
        <v>182</v>
      </c>
      <c r="E48" s="90"/>
      <c r="F48" s="32"/>
      <c r="G48" s="20"/>
      <c r="H48" s="20"/>
      <c r="I48" s="20"/>
    </row>
    <row r="49" spans="1:9" x14ac:dyDescent="0.25">
      <c r="A49" s="74" t="s">
        <v>144</v>
      </c>
      <c r="B49" s="74"/>
      <c r="C49" s="75"/>
      <c r="D49" s="75"/>
      <c r="E49" s="75"/>
      <c r="F49" s="74"/>
      <c r="G49" s="20"/>
      <c r="H49" s="20"/>
      <c r="I49" s="20"/>
    </row>
    <row r="50" spans="1:9" x14ac:dyDescent="0.25">
      <c r="A50" s="20"/>
      <c r="B50" s="72" t="s">
        <v>149</v>
      </c>
      <c r="C50" s="73"/>
      <c r="D50" s="73"/>
      <c r="E50" s="90"/>
      <c r="F50" s="32"/>
      <c r="G50" s="20"/>
      <c r="H50" s="20"/>
      <c r="I50" s="20"/>
    </row>
    <row r="51" spans="1:9" x14ac:dyDescent="0.25">
      <c r="A51" s="20"/>
      <c r="B51" s="20" t="s">
        <v>30</v>
      </c>
      <c r="C51" s="25" t="s">
        <v>165</v>
      </c>
      <c r="D51" s="25" t="s">
        <v>95</v>
      </c>
      <c r="E51" s="90"/>
      <c r="F51" s="32"/>
      <c r="G51" s="20"/>
      <c r="H51" s="20"/>
      <c r="I51" s="20"/>
    </row>
    <row r="52" spans="1:9" x14ac:dyDescent="0.25">
      <c r="A52" s="20"/>
      <c r="B52" s="20" t="s">
        <v>8</v>
      </c>
      <c r="C52" s="25" t="s">
        <v>152</v>
      </c>
      <c r="D52" s="25" t="s">
        <v>48</v>
      </c>
      <c r="E52" s="90"/>
      <c r="F52" s="32"/>
    </row>
    <row r="53" spans="1:9" x14ac:dyDescent="0.25">
      <c r="A53" s="20"/>
      <c r="B53" s="20" t="s">
        <v>9</v>
      </c>
      <c r="C53" s="29" t="s">
        <v>173</v>
      </c>
      <c r="D53" s="25" t="s">
        <v>49</v>
      </c>
      <c r="E53" s="90"/>
      <c r="F53" s="32"/>
    </row>
    <row r="54" spans="1:9" x14ac:dyDescent="0.25">
      <c r="A54" s="20"/>
      <c r="B54" s="20" t="s">
        <v>10</v>
      </c>
      <c r="C54" s="25" t="s">
        <v>150</v>
      </c>
      <c r="D54" s="25" t="s">
        <v>50</v>
      </c>
      <c r="E54" s="90"/>
      <c r="F54" s="32"/>
    </row>
    <row r="55" spans="1:9" x14ac:dyDescent="0.25">
      <c r="A55" s="20"/>
      <c r="B55" s="20" t="s">
        <v>11</v>
      </c>
      <c r="C55" s="25" t="s">
        <v>174</v>
      </c>
      <c r="D55" s="25" t="s">
        <v>157</v>
      </c>
      <c r="E55" s="90"/>
      <c r="F55" s="32"/>
    </row>
    <row r="56" spans="1:9" x14ac:dyDescent="0.25">
      <c r="A56" s="20"/>
    </row>
    <row r="57" spans="1:9" x14ac:dyDescent="0.25">
      <c r="A57" s="20"/>
    </row>
    <row r="58" spans="1:9" x14ac:dyDescent="0.25">
      <c r="A58" s="20"/>
    </row>
    <row r="59" spans="1:9" x14ac:dyDescent="0.25">
      <c r="A59" s="20"/>
    </row>
    <row r="60" spans="1:9" x14ac:dyDescent="0.25">
      <c r="A60" s="20"/>
    </row>
    <row r="61" spans="1:9" x14ac:dyDescent="0.25">
      <c r="A61" s="20"/>
    </row>
    <row r="62" spans="1:9" x14ac:dyDescent="0.25">
      <c r="A62" s="20"/>
    </row>
  </sheetData>
  <mergeCells count="4">
    <mergeCell ref="A1:B1"/>
    <mergeCell ref="E1:F1"/>
    <mergeCell ref="E19:F19"/>
    <mergeCell ref="E31:F31"/>
  </mergeCells>
  <pageMargins left="0.7" right="0.7" top="0.75" bottom="0.75" header="0.3" footer="0.3"/>
  <pageSetup orientation="portrait" r:id="rId1"/>
  <ignoredErrors>
    <ignoredError sqref="E7" formula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W62"/>
  <sheetViews>
    <sheetView workbookViewId="0">
      <pane ySplit="1" topLeftCell="A2" activePane="bottomLeft" state="frozen"/>
      <selection pane="bottomLeft" activeCell="C35" sqref="C35"/>
    </sheetView>
  </sheetViews>
  <sheetFormatPr defaultRowHeight="15" x14ac:dyDescent="0.25"/>
  <cols>
    <col min="1" max="1" width="5.28515625" customWidth="1"/>
    <col min="2" max="2" width="29.140625" customWidth="1"/>
    <col min="3" max="3" width="29" style="1" customWidth="1"/>
    <col min="4" max="4" width="24.85546875" style="16" customWidth="1"/>
    <col min="5" max="5" width="10.42578125" style="86" customWidth="1"/>
    <col min="6" max="6" width="7.42578125" style="6" customWidth="1"/>
  </cols>
  <sheetData>
    <row r="1" spans="1:23" x14ac:dyDescent="0.25">
      <c r="A1" s="163" t="s">
        <v>4</v>
      </c>
      <c r="B1" s="163"/>
      <c r="C1" s="88" t="s">
        <v>0</v>
      </c>
      <c r="D1" s="19" t="s">
        <v>1</v>
      </c>
      <c r="E1" s="164" t="s">
        <v>2</v>
      </c>
      <c r="F1" s="164"/>
      <c r="G1" s="20"/>
      <c r="H1" s="20"/>
      <c r="I1" s="20"/>
    </row>
    <row r="2" spans="1:23" s="6" customFormat="1" x14ac:dyDescent="0.25">
      <c r="A2" s="74" t="s">
        <v>3</v>
      </c>
      <c r="B2" s="74"/>
      <c r="C2" s="75"/>
      <c r="D2" s="75"/>
      <c r="E2" s="75"/>
      <c r="F2" s="74"/>
      <c r="G2" s="26"/>
      <c r="H2" s="26"/>
      <c r="I2" s="26"/>
    </row>
    <row r="3" spans="1:23" x14ac:dyDescent="0.25">
      <c r="A3" s="20"/>
      <c r="B3" s="20" t="s">
        <v>53</v>
      </c>
      <c r="C3" s="38">
        <v>10554</v>
      </c>
      <c r="D3" s="38">
        <v>11315</v>
      </c>
      <c r="E3" s="33">
        <f>SUM(C3:D3)</f>
        <v>21869</v>
      </c>
      <c r="F3" s="32" t="s">
        <v>86</v>
      </c>
      <c r="G3" s="20"/>
      <c r="H3" s="20"/>
      <c r="I3" s="20"/>
    </row>
    <row r="4" spans="1:23" x14ac:dyDescent="0.25">
      <c r="A4" s="20"/>
      <c r="B4" s="20" t="s">
        <v>22</v>
      </c>
      <c r="C4" s="38">
        <v>6439</v>
      </c>
      <c r="D4" s="38">
        <v>5884</v>
      </c>
      <c r="E4" s="33">
        <f>SUM(C4:D4)</f>
        <v>12323</v>
      </c>
      <c r="F4" s="32" t="s">
        <v>86</v>
      </c>
      <c r="G4" s="20"/>
      <c r="H4" s="20"/>
      <c r="I4" s="20"/>
    </row>
    <row r="5" spans="1:23" x14ac:dyDescent="0.25">
      <c r="A5" s="20"/>
      <c r="B5" s="20" t="s">
        <v>24</v>
      </c>
      <c r="C5" s="28">
        <v>0.44600000000000001</v>
      </c>
      <c r="D5" s="28">
        <v>0.443</v>
      </c>
      <c r="E5" s="34">
        <f t="shared" ref="E5:E6" si="0">AVERAGE(C5:D5)</f>
        <v>0.44450000000000001</v>
      </c>
      <c r="F5" s="32" t="s">
        <v>87</v>
      </c>
      <c r="G5" s="20"/>
      <c r="H5" s="20"/>
      <c r="I5" s="20"/>
    </row>
    <row r="6" spans="1:23" x14ac:dyDescent="0.25">
      <c r="A6" s="20"/>
      <c r="B6" s="20" t="s">
        <v>25</v>
      </c>
      <c r="C6" s="28">
        <v>0.55400000000000005</v>
      </c>
      <c r="D6" s="28">
        <v>0.55700000000000005</v>
      </c>
      <c r="E6" s="34">
        <f t="shared" si="0"/>
        <v>0.5555000000000001</v>
      </c>
      <c r="F6" s="32" t="s">
        <v>87</v>
      </c>
      <c r="G6" s="58"/>
      <c r="H6" s="20"/>
      <c r="I6" s="20"/>
    </row>
    <row r="7" spans="1:23" x14ac:dyDescent="0.25">
      <c r="A7" s="20"/>
      <c r="B7" s="20" t="s">
        <v>23</v>
      </c>
      <c r="C7" s="38">
        <v>68650</v>
      </c>
      <c r="D7" s="38">
        <v>20949</v>
      </c>
      <c r="E7" s="33">
        <f>SUM(C7:D7)</f>
        <v>89599</v>
      </c>
      <c r="F7" s="32" t="s">
        <v>86</v>
      </c>
      <c r="G7" s="20"/>
      <c r="H7" s="20"/>
      <c r="I7" s="20"/>
    </row>
    <row r="8" spans="1:23" x14ac:dyDescent="0.25">
      <c r="A8" s="20"/>
      <c r="B8" s="20" t="s">
        <v>17</v>
      </c>
      <c r="C8" s="25">
        <v>6.5</v>
      </c>
      <c r="D8" s="25">
        <v>1.85</v>
      </c>
      <c r="E8" s="35">
        <f>AVERAGE(C8:D8)</f>
        <v>4.1749999999999998</v>
      </c>
      <c r="F8" s="32" t="s">
        <v>87</v>
      </c>
      <c r="G8" s="20"/>
      <c r="H8" s="20"/>
      <c r="I8" s="20"/>
    </row>
    <row r="9" spans="1:23" x14ac:dyDescent="0.25">
      <c r="A9" s="20"/>
      <c r="B9" s="20" t="s">
        <v>18</v>
      </c>
      <c r="C9" s="25" t="s">
        <v>163</v>
      </c>
      <c r="D9" s="40" t="s">
        <v>169</v>
      </c>
      <c r="E9" s="54" t="s">
        <v>170</v>
      </c>
      <c r="F9" s="89" t="s">
        <v>87</v>
      </c>
      <c r="G9" s="20"/>
      <c r="H9" s="20"/>
      <c r="I9" s="20"/>
    </row>
    <row r="10" spans="1:23" x14ac:dyDescent="0.25">
      <c r="A10" s="20"/>
      <c r="B10" s="20" t="s">
        <v>16</v>
      </c>
      <c r="C10" s="28">
        <v>0.50939999999999996</v>
      </c>
      <c r="D10" s="28">
        <v>0.63690000000000002</v>
      </c>
      <c r="E10" s="34">
        <f t="shared" ref="E10" si="1">AVERAGE(C10:D10)</f>
        <v>0.57315000000000005</v>
      </c>
      <c r="F10" s="32" t="s">
        <v>87</v>
      </c>
      <c r="G10" s="20"/>
      <c r="H10" s="20"/>
      <c r="I10" s="20"/>
    </row>
    <row r="11" spans="1:23" x14ac:dyDescent="0.25">
      <c r="A11" s="20"/>
      <c r="B11" s="20" t="s">
        <v>40</v>
      </c>
      <c r="C11" s="25" t="s">
        <v>37</v>
      </c>
      <c r="D11" s="25" t="s">
        <v>37</v>
      </c>
      <c r="E11" s="90" t="s">
        <v>37</v>
      </c>
      <c r="F11" s="32"/>
      <c r="G11" s="20"/>
      <c r="H11" s="20"/>
      <c r="I11" s="20"/>
    </row>
    <row r="12" spans="1:23" x14ac:dyDescent="0.25">
      <c r="A12" s="20"/>
      <c r="B12" s="20" t="s">
        <v>8</v>
      </c>
      <c r="C12" s="25" t="s">
        <v>39</v>
      </c>
      <c r="D12" s="25" t="s">
        <v>38</v>
      </c>
      <c r="E12" s="90"/>
      <c r="F12" s="32"/>
      <c r="G12" s="20"/>
      <c r="H12" s="20"/>
      <c r="I12" s="20"/>
      <c r="W12" t="s">
        <v>102</v>
      </c>
    </row>
    <row r="13" spans="1:23" x14ac:dyDescent="0.25">
      <c r="A13" s="20"/>
      <c r="B13" s="20" t="s">
        <v>9</v>
      </c>
      <c r="C13" s="25" t="s">
        <v>55</v>
      </c>
      <c r="D13" s="25" t="s">
        <v>171</v>
      </c>
      <c r="E13" s="90"/>
      <c r="F13" s="32"/>
      <c r="G13" s="20"/>
    </row>
    <row r="14" spans="1:23" x14ac:dyDescent="0.25">
      <c r="A14" s="20"/>
      <c r="B14" s="20" t="s">
        <v>41</v>
      </c>
      <c r="C14" s="25" t="s">
        <v>56</v>
      </c>
      <c r="D14" s="25" t="s">
        <v>56</v>
      </c>
      <c r="E14" s="90" t="s">
        <v>56</v>
      </c>
      <c r="F14" s="32"/>
      <c r="G14" s="20"/>
    </row>
    <row r="15" spans="1:23" x14ac:dyDescent="0.25">
      <c r="A15" s="20"/>
      <c r="B15" s="20" t="s">
        <v>8</v>
      </c>
      <c r="C15" s="25" t="s">
        <v>147</v>
      </c>
      <c r="D15" s="25" t="s">
        <v>57</v>
      </c>
      <c r="E15" s="90"/>
      <c r="F15" s="32"/>
      <c r="G15" s="20"/>
    </row>
    <row r="16" spans="1:23" x14ac:dyDescent="0.25">
      <c r="A16" s="20"/>
      <c r="B16" s="20" t="s">
        <v>9</v>
      </c>
      <c r="C16" s="25" t="s">
        <v>60</v>
      </c>
      <c r="D16" s="25" t="s">
        <v>125</v>
      </c>
      <c r="E16" s="90"/>
      <c r="F16" s="32"/>
      <c r="G16" s="20"/>
      <c r="H16" s="55"/>
      <c r="I16" s="55"/>
    </row>
    <row r="17" spans="1:9" x14ac:dyDescent="0.25">
      <c r="A17" s="20"/>
      <c r="B17" s="20" t="s">
        <v>10</v>
      </c>
      <c r="C17" s="25" t="s">
        <v>125</v>
      </c>
      <c r="D17" s="25" t="s">
        <v>84</v>
      </c>
      <c r="E17" s="90"/>
      <c r="F17" s="32"/>
      <c r="G17" s="20"/>
      <c r="H17" s="56"/>
      <c r="I17" s="56"/>
    </row>
    <row r="18" spans="1:9" x14ac:dyDescent="0.25">
      <c r="A18" s="20"/>
      <c r="B18" s="20" t="s">
        <v>11</v>
      </c>
      <c r="C18" s="25" t="s">
        <v>59</v>
      </c>
      <c r="D18" s="25" t="s">
        <v>91</v>
      </c>
      <c r="E18" s="90"/>
      <c r="F18" s="32"/>
      <c r="G18" s="20"/>
      <c r="H18" s="56"/>
      <c r="I18" s="56"/>
    </row>
    <row r="19" spans="1:9" x14ac:dyDescent="0.25">
      <c r="A19" s="20"/>
      <c r="B19" s="20" t="s">
        <v>27</v>
      </c>
      <c r="C19" s="25" t="s">
        <v>52</v>
      </c>
      <c r="D19" s="25" t="s">
        <v>52</v>
      </c>
      <c r="E19" s="170" t="s">
        <v>52</v>
      </c>
      <c r="F19" s="170"/>
      <c r="G19" s="20"/>
      <c r="H19" s="56"/>
      <c r="I19" s="56"/>
    </row>
    <row r="20" spans="1:9" x14ac:dyDescent="0.25">
      <c r="A20" s="20"/>
      <c r="B20" s="20" t="s">
        <v>28</v>
      </c>
      <c r="C20" s="25" t="s">
        <v>29</v>
      </c>
      <c r="D20" s="25" t="s">
        <v>29</v>
      </c>
      <c r="E20" s="89" t="s">
        <v>29</v>
      </c>
      <c r="F20" s="89"/>
      <c r="G20" s="20"/>
      <c r="H20" s="56"/>
      <c r="I20" s="56"/>
    </row>
    <row r="21" spans="1:9" x14ac:dyDescent="0.25">
      <c r="A21" s="20"/>
      <c r="B21" s="20" t="s">
        <v>98</v>
      </c>
      <c r="C21" s="38">
        <v>4000</v>
      </c>
      <c r="D21" s="38">
        <v>4749</v>
      </c>
      <c r="E21" s="33">
        <f>SUM(C21:D21)</f>
        <v>8749</v>
      </c>
      <c r="F21" s="32"/>
      <c r="G21" s="20"/>
      <c r="H21" s="56"/>
      <c r="I21" s="56"/>
    </row>
    <row r="22" spans="1:9" x14ac:dyDescent="0.25">
      <c r="A22" s="20"/>
      <c r="B22" s="20" t="s">
        <v>99</v>
      </c>
      <c r="C22" s="38">
        <v>2896</v>
      </c>
      <c r="D22" s="38">
        <v>3105</v>
      </c>
      <c r="E22" s="50"/>
      <c r="F22" s="32"/>
      <c r="G22" s="20"/>
      <c r="H22" s="56"/>
      <c r="I22" s="56"/>
    </row>
    <row r="23" spans="1:9" x14ac:dyDescent="0.25">
      <c r="A23" s="20"/>
      <c r="B23" s="20" t="s">
        <v>45</v>
      </c>
      <c r="C23" s="25" t="s">
        <v>46</v>
      </c>
      <c r="D23" s="28" t="s">
        <v>46</v>
      </c>
      <c r="E23" s="90" t="s">
        <v>46</v>
      </c>
      <c r="F23" s="32"/>
      <c r="G23" s="20"/>
      <c r="H23" s="56"/>
      <c r="I23" s="56"/>
    </row>
    <row r="24" spans="1:9" x14ac:dyDescent="0.25">
      <c r="A24" s="20"/>
      <c r="B24" s="20" t="s">
        <v>81</v>
      </c>
      <c r="C24" s="28">
        <v>0.53790000000000004</v>
      </c>
      <c r="D24" s="28">
        <v>0.5524</v>
      </c>
      <c r="E24" s="34">
        <f>AVERAGE(C24:D24)</f>
        <v>0.54515000000000002</v>
      </c>
      <c r="F24" s="32" t="s">
        <v>87</v>
      </c>
      <c r="G24" s="20"/>
      <c r="H24" s="56"/>
      <c r="I24" s="56"/>
    </row>
    <row r="25" spans="1:9" x14ac:dyDescent="0.25">
      <c r="A25" s="74" t="s">
        <v>148</v>
      </c>
      <c r="B25" s="74"/>
      <c r="C25" s="76"/>
      <c r="D25" s="76"/>
      <c r="E25" s="76"/>
      <c r="F25" s="74"/>
      <c r="G25" s="20"/>
      <c r="H25" s="20"/>
      <c r="I25" s="20"/>
    </row>
    <row r="26" spans="1:9" x14ac:dyDescent="0.25">
      <c r="A26" s="20"/>
      <c r="B26" s="72" t="s">
        <v>108</v>
      </c>
      <c r="C26" s="77"/>
      <c r="D26" s="77"/>
      <c r="E26" s="90" t="s">
        <v>94</v>
      </c>
      <c r="F26" s="32"/>
      <c r="G26" s="20"/>
      <c r="H26" s="20"/>
      <c r="I26" s="20"/>
    </row>
    <row r="27" spans="1:9" x14ac:dyDescent="0.25">
      <c r="A27" s="20"/>
      <c r="B27" s="20" t="s">
        <v>78</v>
      </c>
      <c r="C27" s="38">
        <v>7294</v>
      </c>
      <c r="D27" s="38">
        <v>8218</v>
      </c>
      <c r="E27" s="50">
        <f t="shared" ref="E27:E29" si="2">AVERAGE(C27:D27)</f>
        <v>7756</v>
      </c>
      <c r="F27" s="32" t="s">
        <v>87</v>
      </c>
      <c r="G27" s="20"/>
      <c r="H27" s="20"/>
      <c r="I27" s="20"/>
    </row>
    <row r="28" spans="1:9" x14ac:dyDescent="0.25">
      <c r="A28" s="20"/>
      <c r="B28" s="20" t="s">
        <v>79</v>
      </c>
      <c r="C28" s="38">
        <v>5740</v>
      </c>
      <c r="D28" s="38">
        <v>2513</v>
      </c>
      <c r="E28" s="50">
        <f t="shared" si="2"/>
        <v>4126.5</v>
      </c>
      <c r="F28" s="32" t="s">
        <v>87</v>
      </c>
      <c r="G28" s="20"/>
      <c r="H28" s="20"/>
      <c r="I28" s="20"/>
    </row>
    <row r="29" spans="1:9" x14ac:dyDescent="0.25">
      <c r="A29" s="20"/>
      <c r="B29" s="20" t="s">
        <v>80</v>
      </c>
      <c r="C29" s="38">
        <v>520</v>
      </c>
      <c r="D29" s="38">
        <v>584</v>
      </c>
      <c r="E29" s="50">
        <f t="shared" si="2"/>
        <v>552</v>
      </c>
      <c r="F29" s="32" t="s">
        <v>87</v>
      </c>
      <c r="G29" s="20"/>
      <c r="H29" s="20"/>
      <c r="I29" s="20"/>
    </row>
    <row r="30" spans="1:9" s="6" customFormat="1" x14ac:dyDescent="0.25">
      <c r="A30" s="74" t="s">
        <v>114</v>
      </c>
      <c r="B30" s="74"/>
      <c r="C30" s="75"/>
      <c r="D30" s="75"/>
      <c r="E30" s="75"/>
      <c r="F30" s="74"/>
      <c r="G30" s="26"/>
      <c r="H30" s="26"/>
      <c r="I30" s="26"/>
    </row>
    <row r="31" spans="1:9" x14ac:dyDescent="0.25">
      <c r="A31" s="20"/>
      <c r="B31" s="20" t="s">
        <v>34</v>
      </c>
      <c r="C31" s="25" t="s">
        <v>35</v>
      </c>
      <c r="D31" s="25" t="s">
        <v>35</v>
      </c>
      <c r="E31" s="169" t="s">
        <v>35</v>
      </c>
      <c r="F31" s="169"/>
      <c r="G31" s="20"/>
      <c r="H31" s="20"/>
      <c r="I31" s="20"/>
    </row>
    <row r="32" spans="1:9" x14ac:dyDescent="0.25">
      <c r="A32" s="20"/>
      <c r="B32" s="20" t="s">
        <v>36</v>
      </c>
      <c r="C32" s="25">
        <v>5607</v>
      </c>
      <c r="D32" s="25">
        <v>7817</v>
      </c>
      <c r="E32" s="90">
        <f>SUM(C32:D32)</f>
        <v>13424</v>
      </c>
      <c r="F32" s="32" t="s">
        <v>86</v>
      </c>
      <c r="G32" s="20"/>
      <c r="H32" s="20"/>
      <c r="I32" s="20"/>
    </row>
    <row r="33" spans="1:9" s="6" customFormat="1" x14ac:dyDescent="0.25">
      <c r="A33" s="74" t="s">
        <v>6</v>
      </c>
      <c r="B33" s="74"/>
      <c r="C33" s="75"/>
      <c r="D33" s="75"/>
      <c r="E33" s="75"/>
      <c r="F33" s="74"/>
      <c r="G33" s="26"/>
      <c r="H33" s="26"/>
      <c r="I33" s="26"/>
    </row>
    <row r="34" spans="1:9" x14ac:dyDescent="0.25">
      <c r="A34" s="20"/>
      <c r="B34" s="72" t="s">
        <v>20</v>
      </c>
      <c r="C34" s="71"/>
      <c r="D34" s="71"/>
      <c r="E34" s="90"/>
      <c r="F34" s="32"/>
      <c r="G34" s="20"/>
      <c r="H34" s="20"/>
      <c r="I34" s="20"/>
    </row>
    <row r="35" spans="1:9" x14ac:dyDescent="0.25">
      <c r="A35" s="20"/>
      <c r="B35" s="20" t="s">
        <v>13</v>
      </c>
      <c r="C35" s="39">
        <v>1721</v>
      </c>
      <c r="D35" s="39">
        <v>3270</v>
      </c>
      <c r="E35" s="90">
        <f>SUM(C35:D35)</f>
        <v>4991</v>
      </c>
      <c r="F35" s="32" t="s">
        <v>86</v>
      </c>
      <c r="G35" s="20"/>
      <c r="H35" s="20"/>
      <c r="I35" s="20"/>
    </row>
    <row r="36" spans="1:9" x14ac:dyDescent="0.25">
      <c r="A36" s="20"/>
      <c r="B36" s="20" t="s">
        <v>12</v>
      </c>
      <c r="C36" s="25">
        <v>3040</v>
      </c>
      <c r="D36" s="25">
        <v>3259</v>
      </c>
      <c r="E36" s="90">
        <f t="shared" ref="E36:E38" si="3">SUM(C36:D36)</f>
        <v>6299</v>
      </c>
      <c r="F36" s="32" t="s">
        <v>86</v>
      </c>
      <c r="G36" s="20"/>
      <c r="H36" s="20"/>
      <c r="I36" s="20"/>
    </row>
    <row r="37" spans="1:9" x14ac:dyDescent="0.25">
      <c r="A37" s="20"/>
      <c r="B37" s="20" t="s">
        <v>14</v>
      </c>
      <c r="C37" s="25">
        <v>112</v>
      </c>
      <c r="D37" s="25">
        <v>14</v>
      </c>
      <c r="E37" s="90">
        <f t="shared" si="3"/>
        <v>126</v>
      </c>
      <c r="F37" s="32" t="s">
        <v>86</v>
      </c>
      <c r="G37" s="20"/>
      <c r="H37" s="20"/>
      <c r="I37" s="20"/>
    </row>
    <row r="38" spans="1:9" x14ac:dyDescent="0.25">
      <c r="A38" s="20"/>
      <c r="B38" s="20" t="s">
        <v>15</v>
      </c>
      <c r="C38" s="25">
        <v>5680</v>
      </c>
      <c r="D38" s="25">
        <v>4772</v>
      </c>
      <c r="E38" s="90">
        <f t="shared" si="3"/>
        <v>10452</v>
      </c>
      <c r="F38" s="32" t="s">
        <v>86</v>
      </c>
      <c r="G38" s="20"/>
      <c r="H38" s="20"/>
      <c r="I38" s="20"/>
    </row>
    <row r="39" spans="1:9" x14ac:dyDescent="0.25">
      <c r="A39" s="20"/>
      <c r="B39" s="72" t="s">
        <v>70</v>
      </c>
      <c r="C39" s="73"/>
      <c r="D39" s="73"/>
      <c r="E39" s="90"/>
      <c r="F39" s="32"/>
      <c r="G39" s="20"/>
      <c r="H39" s="20"/>
      <c r="I39" s="20"/>
    </row>
    <row r="40" spans="1:9" x14ac:dyDescent="0.25">
      <c r="A40" s="20"/>
      <c r="B40" s="20" t="s">
        <v>30</v>
      </c>
      <c r="C40" s="25" t="s">
        <v>1</v>
      </c>
      <c r="D40" s="25" t="s">
        <v>155</v>
      </c>
      <c r="E40" s="90"/>
      <c r="F40" s="32"/>
      <c r="G40" s="20"/>
      <c r="H40" s="20"/>
      <c r="I40" s="20"/>
    </row>
    <row r="41" spans="1:9" x14ac:dyDescent="0.25">
      <c r="A41" s="20"/>
      <c r="B41" s="20" t="s">
        <v>8</v>
      </c>
      <c r="C41" s="25" t="s">
        <v>68</v>
      </c>
      <c r="D41" s="25" t="s">
        <v>65</v>
      </c>
      <c r="E41" s="90"/>
      <c r="F41" s="32"/>
      <c r="G41" s="20"/>
      <c r="H41" s="20"/>
      <c r="I41" s="20"/>
    </row>
    <row r="42" spans="1:9" x14ac:dyDescent="0.25">
      <c r="A42" s="20"/>
      <c r="B42" s="20" t="s">
        <v>9</v>
      </c>
      <c r="C42" s="25" t="s">
        <v>65</v>
      </c>
      <c r="D42" s="53" t="s">
        <v>42</v>
      </c>
      <c r="E42" s="90"/>
      <c r="F42" s="32"/>
      <c r="G42" s="20"/>
      <c r="H42" s="20"/>
      <c r="I42" s="20"/>
    </row>
    <row r="43" spans="1:9" x14ac:dyDescent="0.25">
      <c r="A43" s="20"/>
      <c r="B43" s="20" t="s">
        <v>10</v>
      </c>
      <c r="C43" s="25" t="s">
        <v>67</v>
      </c>
      <c r="D43" s="25" t="s">
        <v>67</v>
      </c>
      <c r="E43" s="90"/>
      <c r="F43" s="32"/>
      <c r="G43" s="20"/>
      <c r="I43" s="20"/>
    </row>
    <row r="44" spans="1:9" x14ac:dyDescent="0.25">
      <c r="A44" s="20"/>
      <c r="B44" s="20" t="s">
        <v>11</v>
      </c>
      <c r="C44" s="25" t="s">
        <v>164</v>
      </c>
      <c r="D44" s="87" t="s">
        <v>172</v>
      </c>
      <c r="E44" s="90"/>
      <c r="F44" s="32"/>
      <c r="G44" s="20"/>
      <c r="H44" s="20"/>
      <c r="I44" s="20"/>
    </row>
    <row r="45" spans="1:9" x14ac:dyDescent="0.25">
      <c r="A45" s="20"/>
      <c r="B45" s="72" t="s">
        <v>69</v>
      </c>
      <c r="C45" s="73"/>
      <c r="D45" s="73"/>
      <c r="E45" s="90" t="s">
        <v>61</v>
      </c>
      <c r="F45" s="32"/>
      <c r="G45" s="20"/>
      <c r="H45" s="20"/>
      <c r="I45" s="20"/>
    </row>
    <row r="46" spans="1:9" x14ac:dyDescent="0.25">
      <c r="A46" s="20"/>
      <c r="B46" s="20" t="s">
        <v>30</v>
      </c>
      <c r="C46" s="25" t="s">
        <v>143</v>
      </c>
      <c r="D46" s="25" t="s">
        <v>143</v>
      </c>
      <c r="E46" s="90"/>
      <c r="F46" s="32"/>
      <c r="G46" s="20"/>
      <c r="H46" s="20"/>
      <c r="I46" s="20"/>
    </row>
    <row r="47" spans="1:9" x14ac:dyDescent="0.25">
      <c r="A47" s="20"/>
      <c r="B47" s="20" t="s">
        <v>8</v>
      </c>
      <c r="C47" s="25" t="s">
        <v>32</v>
      </c>
      <c r="D47" s="25" t="s">
        <v>62</v>
      </c>
      <c r="E47" s="90"/>
      <c r="F47" s="32"/>
      <c r="G47" s="20"/>
      <c r="H47" s="20"/>
      <c r="I47" s="20"/>
    </row>
    <row r="48" spans="1:9" x14ac:dyDescent="0.25">
      <c r="A48" s="20"/>
      <c r="B48" s="20" t="s">
        <v>9</v>
      </c>
      <c r="C48" s="25" t="s">
        <v>92</v>
      </c>
      <c r="D48" s="25" t="s">
        <v>62</v>
      </c>
      <c r="E48" s="90"/>
      <c r="F48" s="32"/>
      <c r="G48" s="20"/>
      <c r="H48" s="20"/>
      <c r="I48" s="20"/>
    </row>
    <row r="49" spans="1:9" x14ac:dyDescent="0.25">
      <c r="A49" s="74" t="s">
        <v>144</v>
      </c>
      <c r="B49" s="74"/>
      <c r="C49" s="75"/>
      <c r="D49" s="75"/>
      <c r="E49" s="75"/>
      <c r="F49" s="74"/>
      <c r="G49" s="20"/>
      <c r="H49" s="20"/>
      <c r="I49" s="20"/>
    </row>
    <row r="50" spans="1:9" x14ac:dyDescent="0.25">
      <c r="A50" s="20"/>
      <c r="B50" s="72" t="s">
        <v>149</v>
      </c>
      <c r="C50" s="73"/>
      <c r="D50" s="73"/>
      <c r="E50" s="90"/>
      <c r="F50" s="32"/>
      <c r="G50" s="20"/>
      <c r="H50" s="20"/>
      <c r="I50" s="20"/>
    </row>
    <row r="51" spans="1:9" x14ac:dyDescent="0.25">
      <c r="A51" s="20"/>
      <c r="B51" s="20" t="s">
        <v>30</v>
      </c>
      <c r="C51" s="25" t="s">
        <v>165</v>
      </c>
      <c r="D51" s="25" t="s">
        <v>95</v>
      </c>
      <c r="E51" s="90"/>
      <c r="F51" s="32"/>
      <c r="G51" s="20"/>
      <c r="H51" s="20"/>
      <c r="I51" s="20"/>
    </row>
    <row r="52" spans="1:9" x14ac:dyDescent="0.25">
      <c r="A52" s="20"/>
      <c r="B52" s="20" t="s">
        <v>8</v>
      </c>
      <c r="C52" s="25" t="s">
        <v>166</v>
      </c>
      <c r="D52" s="25" t="s">
        <v>48</v>
      </c>
      <c r="E52" s="90"/>
      <c r="F52" s="32"/>
    </row>
    <row r="53" spans="1:9" x14ac:dyDescent="0.25">
      <c r="A53" s="20"/>
      <c r="B53" s="20" t="s">
        <v>9</v>
      </c>
      <c r="C53" s="29" t="s">
        <v>167</v>
      </c>
      <c r="D53" s="25" t="s">
        <v>49</v>
      </c>
      <c r="E53" s="90"/>
      <c r="F53" s="32"/>
    </row>
    <row r="54" spans="1:9" x14ac:dyDescent="0.25">
      <c r="A54" s="20"/>
      <c r="B54" s="20" t="s">
        <v>10</v>
      </c>
      <c r="C54" s="25" t="s">
        <v>75</v>
      </c>
      <c r="D54" s="25" t="s">
        <v>50</v>
      </c>
      <c r="E54" s="90"/>
      <c r="F54" s="32"/>
    </row>
    <row r="55" spans="1:9" x14ac:dyDescent="0.25">
      <c r="A55" s="20"/>
      <c r="B55" s="20" t="s">
        <v>11</v>
      </c>
      <c r="C55" s="25" t="s">
        <v>168</v>
      </c>
      <c r="D55" s="25" t="s">
        <v>157</v>
      </c>
      <c r="E55" s="90"/>
      <c r="F55" s="32"/>
    </row>
    <row r="56" spans="1:9" x14ac:dyDescent="0.25">
      <c r="A56" s="20"/>
    </row>
    <row r="57" spans="1:9" x14ac:dyDescent="0.25">
      <c r="A57" s="20"/>
    </row>
    <row r="58" spans="1:9" x14ac:dyDescent="0.25">
      <c r="A58" s="20"/>
    </row>
    <row r="59" spans="1:9" x14ac:dyDescent="0.25">
      <c r="A59" s="20"/>
    </row>
    <row r="60" spans="1:9" x14ac:dyDescent="0.25">
      <c r="A60" s="20"/>
    </row>
    <row r="61" spans="1:9" x14ac:dyDescent="0.25">
      <c r="A61" s="20"/>
    </row>
    <row r="62" spans="1:9" x14ac:dyDescent="0.25">
      <c r="A62" s="20"/>
    </row>
  </sheetData>
  <mergeCells count="4">
    <mergeCell ref="A1:B1"/>
    <mergeCell ref="E1:F1"/>
    <mergeCell ref="E19:F19"/>
    <mergeCell ref="E31:F31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FY19Q4 (template)</vt:lpstr>
      <vt:lpstr>FY19Q3</vt:lpstr>
      <vt:lpstr>FY19Q2</vt:lpstr>
      <vt:lpstr>FY19Q1</vt:lpstr>
      <vt:lpstr>4th Qtr FY18</vt:lpstr>
      <vt:lpstr>3rd Qtr FY18</vt:lpstr>
      <vt:lpstr>2nd Qtr FY18 </vt:lpstr>
      <vt:lpstr>1st Qtr FY18</vt:lpstr>
      <vt:lpstr>4th Qtr FY17</vt:lpstr>
      <vt:lpstr>3rd Qtr FY17</vt:lpstr>
      <vt:lpstr>2nd Qtr FY17</vt:lpstr>
      <vt:lpstr>1st Qtr FY17</vt:lpstr>
      <vt:lpstr>4th Qtr FY16</vt:lpstr>
      <vt:lpstr>3rd Qtr FY16</vt:lpstr>
      <vt:lpstr>1st Qtr FY16</vt:lpstr>
      <vt:lpstr>FY 15 2nd Qtr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Jones, Alissa Leigh</dc:creator>
  <cp:lastModifiedBy>Jones, Alissa Leigh</cp:lastModifiedBy>
  <dcterms:created xsi:type="dcterms:W3CDTF">2015-01-21T14:46:46Z</dcterms:created>
  <dcterms:modified xsi:type="dcterms:W3CDTF">2019-04-11T18:48:24Z</dcterms:modified>
</cp:coreProperties>
</file>